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Non-Plan-Final" sheetId="2" r:id="rId1"/>
    <sheet name="SP &amp; CP-Final" sheetId="1" r:id="rId2"/>
  </sheets>
  <definedNames>
    <definedName name="_xlnm.Print_Area" localSheetId="0">'Non-Plan-Final'!$A$1:$G$60</definedName>
    <definedName name="_xlnm.Print_Area" localSheetId="1">'SP &amp; CP-Final'!$A$1:$J$48</definedName>
    <definedName name="_xlnm.Print_Titles" localSheetId="0">'Non-Plan-Final'!$3:$4</definedName>
  </definedNames>
  <calcPr calcId="124519"/>
</workbook>
</file>

<file path=xl/calcChain.xml><?xml version="1.0" encoding="utf-8"?>
<calcChain xmlns="http://schemas.openxmlformats.org/spreadsheetml/2006/main">
  <c r="F59" i="2"/>
  <c r="G59" s="1"/>
  <c r="G58"/>
  <c r="G57"/>
  <c r="G56"/>
  <c r="I55"/>
  <c r="G55"/>
  <c r="G54"/>
  <c r="I53"/>
  <c r="G53"/>
  <c r="G52"/>
  <c r="G51"/>
  <c r="G50"/>
  <c r="F49"/>
  <c r="E49"/>
  <c r="D49"/>
  <c r="C49"/>
  <c r="G47"/>
  <c r="G49" s="1"/>
  <c r="F46"/>
  <c r="E46"/>
  <c r="D46"/>
  <c r="C46"/>
  <c r="I45"/>
  <c r="I46" s="1"/>
  <c r="G45"/>
  <c r="G44"/>
  <c r="G43"/>
  <c r="G46" s="1"/>
  <c r="F42"/>
  <c r="F60" s="1"/>
  <c r="E42"/>
  <c r="E60" s="1"/>
  <c r="D42"/>
  <c r="D60" s="1"/>
  <c r="C42"/>
  <c r="C60" s="1"/>
  <c r="G39"/>
  <c r="I38"/>
  <c r="G36"/>
  <c r="G42" s="1"/>
  <c r="G60" s="1"/>
  <c r="I35"/>
  <c r="G33"/>
  <c r="G32"/>
  <c r="G31"/>
  <c r="G30"/>
  <c r="G29"/>
  <c r="G28"/>
  <c r="G27"/>
  <c r="E26"/>
  <c r="G26" s="1"/>
  <c r="G25"/>
  <c r="G24"/>
  <c r="G23"/>
  <c r="G22"/>
  <c r="G21"/>
  <c r="E20"/>
  <c r="G20" s="1"/>
  <c r="F19"/>
  <c r="E19"/>
  <c r="C19"/>
  <c r="G18"/>
  <c r="G17"/>
  <c r="G16"/>
  <c r="G15"/>
  <c r="G14"/>
  <c r="G13"/>
  <c r="G12"/>
  <c r="G11"/>
  <c r="G10"/>
  <c r="F9"/>
  <c r="F34" s="1"/>
  <c r="D9"/>
  <c r="D34" s="1"/>
  <c r="C9"/>
  <c r="C34" s="1"/>
  <c r="G8"/>
  <c r="E7"/>
  <c r="E9" s="1"/>
  <c r="E34" s="1"/>
  <c r="G6"/>
  <c r="H55" i="1"/>
  <c r="H57" s="1"/>
  <c r="J53"/>
  <c r="I48"/>
  <c r="G48"/>
  <c r="F48"/>
  <c r="D48"/>
  <c r="C48"/>
  <c r="E47"/>
  <c r="E48" s="1"/>
  <c r="E44"/>
  <c r="H44" s="1"/>
  <c r="J44" s="1"/>
  <c r="I43"/>
  <c r="G43"/>
  <c r="F43"/>
  <c r="D43"/>
  <c r="C43"/>
  <c r="H42"/>
  <c r="J42" s="1"/>
  <c r="E42"/>
  <c r="E41"/>
  <c r="H41" s="1"/>
  <c r="J41" s="1"/>
  <c r="E40"/>
  <c r="H40" s="1"/>
  <c r="J40" s="1"/>
  <c r="E39"/>
  <c r="H39" s="1"/>
  <c r="J39" s="1"/>
  <c r="H38"/>
  <c r="J38" s="1"/>
  <c r="E38"/>
  <c r="E37"/>
  <c r="H37" s="1"/>
  <c r="J37" s="1"/>
  <c r="E36"/>
  <c r="H36" s="1"/>
  <c r="J36" s="1"/>
  <c r="E35"/>
  <c r="H35" s="1"/>
  <c r="J35" s="1"/>
  <c r="H34"/>
  <c r="J34" s="1"/>
  <c r="E34"/>
  <c r="E33"/>
  <c r="H33" s="1"/>
  <c r="J33" s="1"/>
  <c r="E32"/>
  <c r="H32" s="1"/>
  <c r="J32" s="1"/>
  <c r="E31"/>
  <c r="H31" s="1"/>
  <c r="J31" s="1"/>
  <c r="H30"/>
  <c r="E30"/>
  <c r="E29"/>
  <c r="H29" s="1"/>
  <c r="J29" s="1"/>
  <c r="E28"/>
  <c r="H28" s="1"/>
  <c r="J28" s="1"/>
  <c r="E27"/>
  <c r="H27" s="1"/>
  <c r="J27" s="1"/>
  <c r="I26"/>
  <c r="G26"/>
  <c r="F26"/>
  <c r="D26"/>
  <c r="C26"/>
  <c r="E25"/>
  <c r="H25" s="1"/>
  <c r="J25" s="1"/>
  <c r="E24"/>
  <c r="H24" s="1"/>
  <c r="J24" s="1"/>
  <c r="H23"/>
  <c r="J23" s="1"/>
  <c r="E23"/>
  <c r="E22"/>
  <c r="H22" s="1"/>
  <c r="J22" s="1"/>
  <c r="E21"/>
  <c r="E26" s="1"/>
  <c r="I20"/>
  <c r="I45" s="1"/>
  <c r="G20"/>
  <c r="G45" s="1"/>
  <c r="F20"/>
  <c r="F45" s="1"/>
  <c r="D20"/>
  <c r="D45" s="1"/>
  <c r="C20"/>
  <c r="C45" s="1"/>
  <c r="E19"/>
  <c r="H19" s="1"/>
  <c r="J19" s="1"/>
  <c r="E18"/>
  <c r="H18" s="1"/>
  <c r="J18" s="1"/>
  <c r="E17"/>
  <c r="H17" s="1"/>
  <c r="J17" s="1"/>
  <c r="H16"/>
  <c r="J16" s="1"/>
  <c r="E16"/>
  <c r="E15"/>
  <c r="H15" s="1"/>
  <c r="J15" s="1"/>
  <c r="E14"/>
  <c r="H14" s="1"/>
  <c r="J14" s="1"/>
  <c r="E13"/>
  <c r="H13" s="1"/>
  <c r="J13" s="1"/>
  <c r="H12"/>
  <c r="J12" s="1"/>
  <c r="E12"/>
  <c r="E11"/>
  <c r="H11" s="1"/>
  <c r="J11" s="1"/>
  <c r="E10"/>
  <c r="H10" s="1"/>
  <c r="J10" s="1"/>
  <c r="E9"/>
  <c r="H9" s="1"/>
  <c r="J9" s="1"/>
  <c r="H8"/>
  <c r="J8" s="1"/>
  <c r="E8"/>
  <c r="E7"/>
  <c r="E20" s="1"/>
  <c r="H21" l="1"/>
  <c r="E43"/>
  <c r="E45" s="1"/>
  <c r="H43"/>
  <c r="H47"/>
  <c r="H48" s="1"/>
  <c r="G7" i="2"/>
  <c r="G9" s="1"/>
  <c r="G34" s="1"/>
  <c r="G19"/>
  <c r="H26" i="1"/>
  <c r="H7"/>
  <c r="J21"/>
  <c r="J26" s="1"/>
  <c r="J30"/>
  <c r="J43" s="1"/>
  <c r="J47"/>
  <c r="J48" s="1"/>
  <c r="H20" l="1"/>
  <c r="H45" s="1"/>
  <c r="J7"/>
  <c r="J20" s="1"/>
  <c r="J45" s="1"/>
  <c r="L50" s="1"/>
  <c r="L52" s="1"/>
</calcChain>
</file>

<file path=xl/sharedStrings.xml><?xml version="1.0" encoding="utf-8"?>
<sst xmlns="http://schemas.openxmlformats.org/spreadsheetml/2006/main" count="197" uniqueCount="161">
  <si>
    <t>DEPARTMENT WISE BUDGET PROVISION / SURRENDER MADE 
UNDER STATE-PLAN / CENTRAL PLAN DURING THE YEAR 2012-13</t>
  </si>
  <si>
    <r>
      <t>(</t>
    </r>
    <r>
      <rPr>
        <sz val="10"/>
        <rFont val="Rupee Foradian"/>
        <family val="2"/>
      </rPr>
      <t>`</t>
    </r>
    <r>
      <rPr>
        <sz val="10"/>
        <rFont val="Trebuchet MS"/>
        <family val="2"/>
      </rPr>
      <t>. in Lakhs)</t>
    </r>
  </si>
  <si>
    <t>Head of Accounts</t>
  </si>
  <si>
    <t>Name of the Deptt.</t>
  </si>
  <si>
    <t>Budget Provision</t>
  </si>
  <si>
    <t>Total</t>
  </si>
  <si>
    <t>Re-appropriation</t>
  </si>
  <si>
    <t>Total Budget</t>
  </si>
  <si>
    <t>Surrender of Funds</t>
  </si>
  <si>
    <t>Final Allotment</t>
  </si>
  <si>
    <t>O.B.P.</t>
  </si>
  <si>
    <t>1st Suppl.</t>
  </si>
  <si>
    <t>(-)</t>
  </si>
  <si>
    <t>(+)</t>
  </si>
  <si>
    <t>(1)</t>
  </si>
  <si>
    <t>(2)</t>
  </si>
  <si>
    <t>(3)</t>
  </si>
  <si>
    <t>(4)</t>
  </si>
  <si>
    <t>(5)</t>
  </si>
  <si>
    <t>(6)</t>
  </si>
  <si>
    <t>(7)</t>
  </si>
  <si>
    <t>(8)</t>
  </si>
  <si>
    <t>S T A T E  P L A N</t>
  </si>
  <si>
    <t>D. No-2-4059</t>
  </si>
  <si>
    <t xml:space="preserve">G.A. </t>
  </si>
  <si>
    <t>G.A. (Vigilance)</t>
  </si>
  <si>
    <t>D. No-3-4059</t>
  </si>
  <si>
    <t>Revenue</t>
  </si>
  <si>
    <t>D. No-16-4059</t>
  </si>
  <si>
    <t>P &amp; C</t>
  </si>
  <si>
    <t>D. No-14-4059</t>
  </si>
  <si>
    <t>Labour</t>
  </si>
  <si>
    <t>D. No-39-4059</t>
  </si>
  <si>
    <t>Employment</t>
  </si>
  <si>
    <t>D. No-7-4059</t>
  </si>
  <si>
    <t>Works</t>
  </si>
  <si>
    <t>D. No-25-4059</t>
  </si>
  <si>
    <t>I &amp; P.R.</t>
  </si>
  <si>
    <t>D. No-4-4059</t>
  </si>
  <si>
    <t>Law</t>
  </si>
  <si>
    <t>D. No-21-4059</t>
  </si>
  <si>
    <t>Transport</t>
  </si>
  <si>
    <t>D. No-26-4059</t>
  </si>
  <si>
    <t>Excise</t>
  </si>
  <si>
    <t>D. No-32-4059</t>
  </si>
  <si>
    <t>Culture</t>
  </si>
  <si>
    <t>D. No-34-4059</t>
  </si>
  <si>
    <t>Co-operation</t>
  </si>
  <si>
    <t>Total (4059) =</t>
  </si>
  <si>
    <t>D. No-15-4202</t>
  </si>
  <si>
    <t>Sports</t>
  </si>
  <si>
    <t>D. No-32-2205</t>
  </si>
  <si>
    <t>D. No-38-4202</t>
  </si>
  <si>
    <t>Higher Education</t>
  </si>
  <si>
    <t>D. No-10-4202</t>
  </si>
  <si>
    <t>School &amp; M.E.</t>
  </si>
  <si>
    <t>D. No-39-4202</t>
  </si>
  <si>
    <t>E&amp;TE &amp; T</t>
  </si>
  <si>
    <t>Total (4202) =</t>
  </si>
  <si>
    <t>D. No-12-4210</t>
  </si>
  <si>
    <t xml:space="preserve">H &amp; F.W. </t>
  </si>
  <si>
    <t>D. No-12-2210</t>
  </si>
  <si>
    <t>D. No-2-4216</t>
  </si>
  <si>
    <t>G.A.</t>
  </si>
  <si>
    <t>D. No-3-4216</t>
  </si>
  <si>
    <t>D. No-12-4216</t>
  </si>
  <si>
    <t>H &amp; F.W.</t>
  </si>
  <si>
    <t>D. No-14-4216</t>
  </si>
  <si>
    <t>D. No-39-4216</t>
  </si>
  <si>
    <t>D. No-16-4216</t>
  </si>
  <si>
    <t>D. No-4-4216</t>
  </si>
  <si>
    <t>D. No-7-4216</t>
  </si>
  <si>
    <t>D. No-34-4216</t>
  </si>
  <si>
    <t>D. No-10-4216</t>
  </si>
  <si>
    <t>D. No-21-4216</t>
  </si>
  <si>
    <t>D. No-15-4216</t>
  </si>
  <si>
    <t>Total (4216) =</t>
  </si>
  <si>
    <t>D. No-39-4250</t>
  </si>
  <si>
    <t>G.Total S.P.=</t>
  </si>
  <si>
    <t>C E N  T R A L P L A N</t>
  </si>
  <si>
    <t>Total C.P. =</t>
  </si>
  <si>
    <t>STATEMENT SHOWING THE BUDGET PROVISION / ALLOTMENT
 MADE UNDER NON-PLAN HEAD DURING THE YEAR 2012-13</t>
  </si>
  <si>
    <t>(In Rs.)</t>
  </si>
  <si>
    <t>Sl. No.</t>
  </si>
  <si>
    <t>Name of the work</t>
  </si>
  <si>
    <t xml:space="preserve">B.P. / Funds Allotted 
</t>
  </si>
  <si>
    <t xml:space="preserve">Expenditure
</t>
  </si>
  <si>
    <t xml:space="preserve">Surrender to Deptt.
</t>
  </si>
  <si>
    <t xml:space="preserve">Balance
</t>
  </si>
  <si>
    <t>D. No-7-2059-053-N.P.-M/R</t>
  </si>
  <si>
    <t>1</t>
  </si>
  <si>
    <t>Maintenance of Critical &amp; Prestigious Buildings - C.W.</t>
  </si>
  <si>
    <t>2</t>
  </si>
  <si>
    <t>-do- Critical &amp; Prestigious-E.I._Work</t>
  </si>
  <si>
    <t>3</t>
  </si>
  <si>
    <t>-do- Critical / Prestigious-P.H.</t>
  </si>
  <si>
    <t>Total (Pre. &amp; Cri.) =</t>
  </si>
  <si>
    <t>4</t>
  </si>
  <si>
    <t>Maintenance of Non-Res. buildings_C.W.</t>
  </si>
  <si>
    <t>5</t>
  </si>
  <si>
    <t>Maintenance / Repair / Addition / Alternation of Orissa Legislative Assembly</t>
  </si>
  <si>
    <t>a) Civil Work</t>
  </si>
  <si>
    <t>b) Electrical Work</t>
  </si>
  <si>
    <t>6</t>
  </si>
  <si>
    <t>Maintenance of Utkal Niwas at New Delhi-C.W.</t>
  </si>
  <si>
    <t>7</t>
  </si>
  <si>
    <t>-do- Utkal Niwas at New Delhi-E.I.</t>
  </si>
  <si>
    <t>8</t>
  </si>
  <si>
    <t>Maintenance / Repair / Renovation of Judiciary office building</t>
  </si>
  <si>
    <t>9</t>
  </si>
  <si>
    <t>Provision of Barrier Free Access in Important Public Offices at Bhubaneswar</t>
  </si>
  <si>
    <t>10</t>
  </si>
  <si>
    <t>Repair &amp; renovation of 30 years &amp; above Govt. School &amp; College Buildings.</t>
  </si>
  <si>
    <t>Total (Appendix-"D") =</t>
  </si>
  <si>
    <t>Maintenance of E.I._Work</t>
  </si>
  <si>
    <t>Maintenance of P.H.</t>
  </si>
  <si>
    <t>Maintenance of Sports Stadia, Sports Complex &amp; Sports Hostel.</t>
  </si>
  <si>
    <t>Repair &amp; Renovation of 50 years old Govt. School &amp; College Buildings</t>
  </si>
  <si>
    <t>Periodical Maintenance of Non-Res. Bldg.</t>
  </si>
  <si>
    <t>Maintenance of Orissa Bhawan / Niwas at New Delhi-C.W.</t>
  </si>
  <si>
    <t>-do-Orissa Bhawan/Niwas at New Delhi-EI</t>
  </si>
  <si>
    <t>Repair &amp; Maintenance of the Jail Building</t>
  </si>
  <si>
    <t>Repair &amp; Maintenance of the Non-Res. Bldg. of Police Organisation &amp; DG Police</t>
  </si>
  <si>
    <t>Maintenance of Buildings Transferred from Plan Schemes</t>
  </si>
  <si>
    <t>Special Repair to be taken for the Non-Res. buildings constructed by IDCO, OSPH &amp; W Corporation etc.(Appendix"F")_Work.</t>
  </si>
  <si>
    <t>Heritage court Buildings (13th F.C.A.) (Impvt. to Justice Delivery)</t>
  </si>
  <si>
    <t>Special repair of old Non-Res. Buildings</t>
  </si>
  <si>
    <t>Appendix-"A" - M.W.G.</t>
  </si>
  <si>
    <t>Total -2059 =</t>
  </si>
  <si>
    <t>D. No-7-2216-Housing - N.P.- M/R
Special Repair to Residential Buildings at New Capital (Appendix-"C")</t>
  </si>
  <si>
    <t>Higher Type (Civil Work) (15%)</t>
  </si>
  <si>
    <t>Middle Type (Civil Work) (25%)</t>
  </si>
  <si>
    <t>Lower Type (Civil Work) (60%)</t>
  </si>
  <si>
    <t>Higher Type (E.I. Work)</t>
  </si>
  <si>
    <t>Middle Type (E.I. Work)</t>
  </si>
  <si>
    <t>Lower Type (E.I. Work)</t>
  </si>
  <si>
    <t>Total =</t>
  </si>
  <si>
    <t>Maintenance of Critical Buildings_Work</t>
  </si>
  <si>
    <t>Maintenance of Critical Buildings - P.H.</t>
  </si>
  <si>
    <t>Maintenance of Critical Buildings - E.I.</t>
  </si>
  <si>
    <t>Total (Critical) =</t>
  </si>
  <si>
    <t>Maintenance of other residential buildings_C.W.</t>
  </si>
  <si>
    <t>Maintenance / Repair / Renovation of staff qtrs. under Judiciary</t>
  </si>
  <si>
    <t>Total (Appendix-"G") =</t>
  </si>
  <si>
    <t>Maintenance of other residential buildings_E.I.</t>
  </si>
  <si>
    <t>Maintenance of other residential buildings_P.H.</t>
  </si>
  <si>
    <t>Maintenance of Residential buildings Transferred from Plan Scheme_Work</t>
  </si>
  <si>
    <t>Special Repair of Residential buildings constructed by IDCO etc.</t>
  </si>
  <si>
    <t>11</t>
  </si>
  <si>
    <t>Repair &amp; renovation of staff qtrs. of Jail</t>
  </si>
  <si>
    <t>12</t>
  </si>
  <si>
    <t>Repair &amp; renovation of staff qtrs. of Police Personnel and staff qtrs. of D.G. Police</t>
  </si>
  <si>
    <t>13</t>
  </si>
  <si>
    <t>Periodical Maintenance of Residential Buildings</t>
  </si>
  <si>
    <t>14</t>
  </si>
  <si>
    <t>Maintenance of Res. building of Orissa Bhawan / Niwas at New Delhi</t>
  </si>
  <si>
    <t>15</t>
  </si>
  <si>
    <t>Fixtures and furnitures 
(BBSR-I = 58.00 &amp; BBSR-IV = 21.55)</t>
  </si>
  <si>
    <t>16</t>
  </si>
  <si>
    <t>Appendix-"B" - M.W.G.</t>
  </si>
  <si>
    <t>Total - 2216 =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</si>
</sst>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Arial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name val="Rupee Foradian"/>
      <family val="2"/>
    </font>
    <font>
      <b/>
      <sz val="10"/>
      <color rgb="FF0000FF"/>
      <name val="Trebuchet MS"/>
      <family val="2"/>
    </font>
    <font>
      <b/>
      <sz val="10"/>
      <color rgb="FFFF0000"/>
      <name val="Trebuchet MS"/>
      <family val="2"/>
    </font>
    <font>
      <sz val="11"/>
      <color indexed="8"/>
      <name val="Arial"/>
      <family val="2"/>
    </font>
    <font>
      <sz val="12"/>
      <color theme="1"/>
      <name val="Arial Narrow"/>
      <family val="2"/>
    </font>
    <font>
      <b/>
      <sz val="12"/>
      <name val="Trebuchet MS"/>
      <family val="2"/>
    </font>
    <font>
      <b/>
      <sz val="12"/>
      <color indexed="10"/>
      <name val="Trebuchet MS"/>
      <family val="2"/>
    </font>
    <font>
      <sz val="10"/>
      <color rgb="FF0000FF"/>
      <name val="Trebuchet MS"/>
      <family val="2"/>
    </font>
    <font>
      <b/>
      <sz val="12"/>
      <color rgb="FF0000FF"/>
      <name val="Trebuchet MS"/>
      <family val="2"/>
    </font>
    <font>
      <sz val="9"/>
      <name val="Trebuchet MS"/>
      <family val="2"/>
    </font>
    <font>
      <sz val="10"/>
      <color rgb="FFFF0000"/>
      <name val="Trebuchet MS"/>
      <family val="2"/>
    </font>
    <font>
      <b/>
      <sz val="12"/>
      <color rgb="FFFF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8" fillId="0" borderId="0"/>
  </cellStyleXfs>
  <cellXfs count="69">
    <xf numFmtId="0" fontId="0" fillId="0" borderId="0" xfId="0"/>
    <xf numFmtId="0" fontId="3" fillId="0" borderId="0" xfId="0" applyFont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quotePrefix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2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3" fillId="0" borderId="0" xfId="1" applyFont="1" applyAlignment="1">
      <alignment vertical="top" wrapText="1"/>
    </xf>
    <xf numFmtId="0" fontId="9" fillId="4" borderId="0" xfId="1" applyFont="1" applyFill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2" xfId="1" quotePrefix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quotePrefix="1" applyFont="1" applyAlignment="1">
      <alignment horizontal="center" vertical="top" wrapText="1"/>
    </xf>
    <xf numFmtId="2" fontId="2" fillId="0" borderId="0" xfId="1" applyNumberFormat="1" applyFont="1" applyAlignment="1">
      <alignment horizontal="center" vertical="top" wrapText="1"/>
    </xf>
    <xf numFmtId="2" fontId="3" fillId="0" borderId="0" xfId="1" applyNumberFormat="1" applyFont="1" applyAlignment="1">
      <alignment horizontal="center" vertical="top" wrapText="1"/>
    </xf>
    <xf numFmtId="0" fontId="3" fillId="0" borderId="0" xfId="1" quotePrefix="1" applyFont="1" applyAlignment="1">
      <alignment vertical="top" wrapText="1"/>
    </xf>
    <xf numFmtId="0" fontId="11" fillId="0" borderId="0" xfId="1" quotePrefix="1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11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horizontal="justify" vertical="top" wrapText="1"/>
    </xf>
    <xf numFmtId="2" fontId="3" fillId="0" borderId="0" xfId="1" applyNumberFormat="1" applyFont="1" applyAlignment="1">
      <alignment vertical="top" wrapText="1"/>
    </xf>
    <xf numFmtId="0" fontId="5" fillId="0" borderId="0" xfId="1" applyFont="1" applyAlignment="1">
      <alignment horizontal="right" vertical="top" wrapText="1"/>
    </xf>
    <xf numFmtId="2" fontId="5" fillId="0" borderId="0" xfId="1" applyNumberFormat="1" applyFont="1" applyFill="1" applyAlignment="1">
      <alignment horizontal="center" vertical="top" wrapText="1"/>
    </xf>
    <xf numFmtId="0" fontId="13" fillId="0" borderId="0" xfId="1" applyFont="1" applyAlignment="1">
      <alignment vertical="top" wrapText="1"/>
    </xf>
    <xf numFmtId="0" fontId="13" fillId="0" borderId="0" xfId="1" quotePrefix="1" applyFont="1" applyAlignment="1">
      <alignment vertical="top" wrapText="1"/>
    </xf>
    <xf numFmtId="0" fontId="13" fillId="0" borderId="0" xfId="1" applyFont="1" applyAlignment="1">
      <alignment horizontal="justify" vertical="top" wrapText="1"/>
    </xf>
    <xf numFmtId="2" fontId="6" fillId="0" borderId="0" xfId="1" applyNumberFormat="1" applyFont="1" applyAlignment="1">
      <alignment horizontal="center" vertical="top" wrapText="1"/>
    </xf>
    <xf numFmtId="0" fontId="14" fillId="0" borderId="0" xfId="1" applyFont="1" applyAlignment="1">
      <alignment vertical="top" wrapText="1"/>
    </xf>
    <xf numFmtId="0" fontId="15" fillId="0" borderId="0" xfId="1" applyFont="1" applyAlignment="1">
      <alignment horizontal="right" vertical="top" wrapText="1"/>
    </xf>
    <xf numFmtId="2" fontId="6" fillId="0" borderId="0" xfId="1" applyNumberFormat="1" applyFont="1" applyFill="1" applyAlignment="1">
      <alignment horizontal="center" vertical="top" wrapText="1"/>
    </xf>
    <xf numFmtId="2" fontId="11" fillId="0" borderId="0" xfId="1" applyNumberFormat="1" applyFont="1" applyAlignment="1">
      <alignment vertical="top" wrapText="1"/>
    </xf>
    <xf numFmtId="0" fontId="14" fillId="0" borderId="7" xfId="1" applyFont="1" applyBorder="1" applyAlignment="1">
      <alignment vertical="top" wrapText="1"/>
    </xf>
    <xf numFmtId="0" fontId="15" fillId="0" borderId="7" xfId="1" applyFont="1" applyBorder="1" applyAlignment="1">
      <alignment horizontal="right" vertical="top" wrapText="1"/>
    </xf>
    <xf numFmtId="2" fontId="6" fillId="0" borderId="7" xfId="1" applyNumberFormat="1" applyFont="1" applyFill="1" applyBorder="1" applyAlignment="1">
      <alignment horizontal="center" vertical="top" wrapText="1"/>
    </xf>
    <xf numFmtId="2" fontId="3" fillId="0" borderId="0" xfId="1" applyNumberFormat="1" applyFont="1" applyAlignment="1">
      <alignment horizontal="center" vertical="top" wrapText="1"/>
    </xf>
    <xf numFmtId="2" fontId="2" fillId="0" borderId="0" xfId="1" applyNumberFormat="1" applyFont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12" fillId="0" borderId="0" xfId="1" applyFont="1" applyAlignment="1">
      <alignment horizontal="right" vertical="top" wrapText="1"/>
    </xf>
    <xf numFmtId="0" fontId="9" fillId="4" borderId="0" xfId="1" applyFont="1" applyFill="1" applyAlignment="1">
      <alignment horizontal="center" vertical="top" wrapText="1"/>
    </xf>
    <xf numFmtId="0" fontId="10" fillId="0" borderId="0" xfId="1" applyFont="1" applyBorder="1" applyAlignment="1">
      <alignment horizontal="justify" vertical="top" wrapText="1"/>
    </xf>
    <xf numFmtId="0" fontId="3" fillId="0" borderId="0" xfId="1" quotePrefix="1" applyFont="1" applyAlignment="1">
      <alignment horizontal="center" vertical="top" wrapText="1"/>
    </xf>
    <xf numFmtId="0" fontId="10" fillId="0" borderId="6" xfId="1" applyFont="1" applyBorder="1" applyAlignment="1">
      <alignment horizontal="justify" vertical="top" wrapText="1"/>
    </xf>
    <xf numFmtId="0" fontId="3" fillId="0" borderId="2" xfId="0" quotePrefix="1" applyFont="1" applyBorder="1" applyAlignment="1">
      <alignment horizontal="center" vertical="top" wrapText="1"/>
    </xf>
    <xf numFmtId="0" fontId="3" fillId="0" borderId="4" xfId="0" quotePrefix="1" applyFont="1" applyBorder="1" applyAlignment="1">
      <alignment horizontal="center" vertical="top" wrapText="1"/>
    </xf>
    <xf numFmtId="0" fontId="3" fillId="0" borderId="5" xfId="0" quotePrefix="1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6">
    <cellStyle name="Normal" xfId="0" builtinId="0"/>
    <cellStyle name="Normal 2" xfId="1"/>
    <cellStyle name="Normal 2 2" xfId="2"/>
    <cellStyle name="Normal 3" xfId="3"/>
    <cellStyle name="Normal 30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67"/>
  <sheetViews>
    <sheetView tabSelected="1" view="pageBreakPreview" zoomScale="130" zoomScaleSheetLayoutView="130" workbookViewId="0">
      <pane ySplit="4" topLeftCell="A56" activePane="bottomLeft" state="frozen"/>
      <selection pane="bottomLeft" activeCell="E60" sqref="E60"/>
    </sheetView>
  </sheetViews>
  <sheetFormatPr defaultRowHeight="15"/>
  <cols>
    <col min="1" max="1" width="4.140625" style="20" customWidth="1"/>
    <col min="2" max="2" width="33.7109375" style="20" customWidth="1"/>
    <col min="3" max="3" width="15.85546875" style="24" customWidth="1"/>
    <col min="4" max="4" width="14.85546875" style="24" customWidth="1"/>
    <col min="5" max="5" width="13.5703125" style="24" customWidth="1"/>
    <col min="6" max="6" width="11.85546875" style="24" customWidth="1"/>
    <col min="7" max="7" width="14.5703125" style="24" customWidth="1"/>
    <col min="8" max="8" width="9.140625" style="20"/>
    <col min="9" max="9" width="11.7109375" style="20" bestFit="1" customWidth="1"/>
    <col min="10" max="16384" width="9.140625" style="20"/>
  </cols>
  <sheetData>
    <row r="1" spans="1:7" ht="34.5" customHeight="1">
      <c r="A1" s="54" t="s">
        <v>81</v>
      </c>
      <c r="B1" s="54"/>
      <c r="C1" s="54"/>
      <c r="D1" s="54"/>
      <c r="E1" s="54"/>
      <c r="F1" s="54"/>
      <c r="G1" s="54"/>
    </row>
    <row r="2" spans="1:7" ht="16.5" customHeight="1">
      <c r="A2" s="21"/>
      <c r="B2" s="21"/>
      <c r="C2" s="21"/>
      <c r="D2" s="21"/>
      <c r="E2" s="21"/>
      <c r="F2" s="21" t="s">
        <v>82</v>
      </c>
      <c r="G2" s="21"/>
    </row>
    <row r="3" spans="1:7" ht="31.5" customHeight="1">
      <c r="A3" s="22" t="s">
        <v>83</v>
      </c>
      <c r="B3" s="22" t="s">
        <v>84</v>
      </c>
      <c r="C3" s="3" t="s">
        <v>85</v>
      </c>
      <c r="D3" s="3" t="s">
        <v>86</v>
      </c>
      <c r="E3" s="22" t="s">
        <v>87</v>
      </c>
      <c r="F3" s="22" t="s">
        <v>88</v>
      </c>
      <c r="G3" s="22" t="s">
        <v>9</v>
      </c>
    </row>
    <row r="4" spans="1:7">
      <c r="A4" s="23" t="s">
        <v>14</v>
      </c>
      <c r="B4" s="23" t="s">
        <v>15</v>
      </c>
      <c r="C4" s="23" t="s">
        <v>16</v>
      </c>
      <c r="D4" s="23" t="s">
        <v>17</v>
      </c>
      <c r="E4" s="23" t="s">
        <v>18</v>
      </c>
      <c r="F4" s="23" t="s">
        <v>19</v>
      </c>
      <c r="G4" s="23" t="s">
        <v>20</v>
      </c>
    </row>
    <row r="5" spans="1:7" ht="15.75" customHeight="1">
      <c r="A5" s="55" t="s">
        <v>89</v>
      </c>
      <c r="B5" s="55"/>
    </row>
    <row r="6" spans="1:7" ht="30">
      <c r="A6" s="25" t="s">
        <v>90</v>
      </c>
      <c r="B6" s="20" t="s">
        <v>91</v>
      </c>
      <c r="C6" s="26">
        <v>207000000</v>
      </c>
      <c r="D6" s="26">
        <v>207237588</v>
      </c>
      <c r="F6" s="27"/>
      <c r="G6" s="27">
        <f>C6-(E6+F6)</f>
        <v>207000000</v>
      </c>
    </row>
    <row r="7" spans="1:7" ht="14.25" customHeight="1">
      <c r="A7" s="25" t="s">
        <v>92</v>
      </c>
      <c r="B7" s="28" t="s">
        <v>93</v>
      </c>
      <c r="C7" s="26">
        <v>55200000</v>
      </c>
      <c r="D7" s="26">
        <v>55179353</v>
      </c>
      <c r="E7" s="27">
        <f>C7-D7</f>
        <v>20647</v>
      </c>
      <c r="F7" s="27"/>
      <c r="G7" s="27">
        <f t="shared" ref="G7:G33" si="0">C7-(E7+F7)</f>
        <v>55179353</v>
      </c>
    </row>
    <row r="8" spans="1:7" ht="14.25" customHeight="1">
      <c r="A8" s="25" t="s">
        <v>94</v>
      </c>
      <c r="B8" s="28" t="s">
        <v>95</v>
      </c>
      <c r="C8" s="26">
        <v>13800000</v>
      </c>
      <c r="D8" s="26">
        <v>13800000</v>
      </c>
      <c r="F8" s="27"/>
      <c r="G8" s="27">
        <f t="shared" si="0"/>
        <v>13800000</v>
      </c>
    </row>
    <row r="9" spans="1:7" s="31" customFormat="1" ht="18" customHeight="1">
      <c r="A9" s="29"/>
      <c r="B9" s="30" t="s">
        <v>96</v>
      </c>
      <c r="C9" s="13">
        <f>SUM(C6:C8)</f>
        <v>276000000</v>
      </c>
      <c r="D9" s="13">
        <f>SUM(D6:D8)</f>
        <v>276216941</v>
      </c>
      <c r="E9" s="13">
        <f>SUM(E6:E8)</f>
        <v>20647</v>
      </c>
      <c r="F9" s="13">
        <f>SUM(F6:F8)</f>
        <v>0</v>
      </c>
      <c r="G9" s="13">
        <f>SUM(G6:G8)</f>
        <v>275979353</v>
      </c>
    </row>
    <row r="10" spans="1:7" ht="17.25" customHeight="1">
      <c r="A10" s="25" t="s">
        <v>97</v>
      </c>
      <c r="B10" s="20" t="s">
        <v>98</v>
      </c>
      <c r="C10" s="26">
        <v>467760000</v>
      </c>
      <c r="D10" s="26"/>
      <c r="E10" s="26">
        <v>0</v>
      </c>
      <c r="F10" s="27">
        <v>846</v>
      </c>
      <c r="G10" s="27">
        <f t="shared" si="0"/>
        <v>467759154</v>
      </c>
    </row>
    <row r="11" spans="1:7" ht="29.25" customHeight="1">
      <c r="A11" s="56" t="s">
        <v>99</v>
      </c>
      <c r="B11" s="32" t="s">
        <v>100</v>
      </c>
      <c r="C11" s="33"/>
      <c r="D11" s="26"/>
      <c r="E11" s="26">
        <v>0</v>
      </c>
      <c r="F11" s="27"/>
      <c r="G11" s="27">
        <f t="shared" si="0"/>
        <v>0</v>
      </c>
    </row>
    <row r="12" spans="1:7" ht="17.25" customHeight="1">
      <c r="A12" s="56"/>
      <c r="B12" s="20" t="s">
        <v>101</v>
      </c>
      <c r="C12" s="26">
        <v>4727000</v>
      </c>
      <c r="D12" s="34"/>
      <c r="E12" s="27">
        <v>843744</v>
      </c>
      <c r="F12" s="27"/>
      <c r="G12" s="27">
        <f t="shared" si="0"/>
        <v>3883256</v>
      </c>
    </row>
    <row r="13" spans="1:7" ht="17.25" customHeight="1">
      <c r="A13" s="56"/>
      <c r="B13" s="20" t="s">
        <v>102</v>
      </c>
      <c r="C13" s="26">
        <v>4873000</v>
      </c>
      <c r="D13" s="26"/>
      <c r="E13" s="27">
        <v>504380</v>
      </c>
      <c r="F13" s="27"/>
      <c r="G13" s="27">
        <f t="shared" si="0"/>
        <v>4368620</v>
      </c>
    </row>
    <row r="14" spans="1:7" ht="30">
      <c r="A14" s="25" t="s">
        <v>103</v>
      </c>
      <c r="B14" s="20" t="s">
        <v>104</v>
      </c>
      <c r="C14" s="26">
        <v>770000</v>
      </c>
      <c r="D14" s="26"/>
      <c r="E14" s="27">
        <v>0</v>
      </c>
      <c r="F14" s="27"/>
      <c r="G14" s="27">
        <f t="shared" si="0"/>
        <v>770000</v>
      </c>
    </row>
    <row r="15" spans="1:7" ht="14.25" customHeight="1">
      <c r="A15" s="25" t="s">
        <v>105</v>
      </c>
      <c r="B15" s="28" t="s">
        <v>106</v>
      </c>
      <c r="C15" s="26">
        <v>9230000</v>
      </c>
      <c r="D15" s="26"/>
      <c r="E15" s="27">
        <v>0</v>
      </c>
      <c r="F15" s="27"/>
      <c r="G15" s="27">
        <f t="shared" si="0"/>
        <v>9230000</v>
      </c>
    </row>
    <row r="16" spans="1:7" ht="30">
      <c r="A16" s="25" t="s">
        <v>107</v>
      </c>
      <c r="B16" s="20" t="s">
        <v>108</v>
      </c>
      <c r="C16" s="26">
        <v>27600000</v>
      </c>
      <c r="D16" s="26"/>
      <c r="E16" s="27">
        <v>0</v>
      </c>
      <c r="F16" s="27"/>
      <c r="G16" s="27">
        <f t="shared" si="0"/>
        <v>27600000</v>
      </c>
    </row>
    <row r="17" spans="1:9" ht="45">
      <c r="A17" s="25" t="s">
        <v>109</v>
      </c>
      <c r="B17" s="35" t="s">
        <v>110</v>
      </c>
      <c r="C17" s="26">
        <v>5741000</v>
      </c>
      <c r="D17" s="26"/>
      <c r="E17" s="27">
        <v>0</v>
      </c>
      <c r="F17" s="27"/>
      <c r="G17" s="27">
        <f t="shared" si="0"/>
        <v>5741000</v>
      </c>
    </row>
    <row r="18" spans="1:9" ht="45">
      <c r="A18" s="25" t="s">
        <v>111</v>
      </c>
      <c r="B18" s="35" t="s">
        <v>112</v>
      </c>
      <c r="C18" s="26">
        <v>140000000</v>
      </c>
      <c r="D18" s="26"/>
      <c r="E18" s="27">
        <v>0</v>
      </c>
      <c r="F18" s="27"/>
      <c r="G18" s="27">
        <f t="shared" si="0"/>
        <v>140000000</v>
      </c>
      <c r="I18" s="36"/>
    </row>
    <row r="19" spans="1:9" s="31" customFormat="1" ht="15" customHeight="1">
      <c r="A19" s="29"/>
      <c r="B19" s="37" t="s">
        <v>113</v>
      </c>
      <c r="C19" s="38">
        <f>SUM(C10:C18)</f>
        <v>660701000</v>
      </c>
      <c r="D19" s="38">
        <v>659352030</v>
      </c>
      <c r="E19" s="38">
        <f>SUM(E10:E18)</f>
        <v>1348124</v>
      </c>
      <c r="F19" s="38">
        <f>SUM(F10:F18)</f>
        <v>846</v>
      </c>
      <c r="G19" s="38">
        <f>SUM(G10:G18)</f>
        <v>659352030</v>
      </c>
    </row>
    <row r="20" spans="1:9" ht="18" customHeight="1">
      <c r="A20" s="25">
        <v>11</v>
      </c>
      <c r="B20" s="20" t="s">
        <v>114</v>
      </c>
      <c r="C20" s="26">
        <v>66000000</v>
      </c>
      <c r="D20" s="26">
        <v>65948142</v>
      </c>
      <c r="E20" s="26">
        <f>C20-D20</f>
        <v>51858</v>
      </c>
      <c r="F20" s="27"/>
      <c r="G20" s="27">
        <f t="shared" si="0"/>
        <v>65948142</v>
      </c>
    </row>
    <row r="21" spans="1:9" ht="18" customHeight="1">
      <c r="A21" s="25">
        <v>12</v>
      </c>
      <c r="B21" s="20" t="s">
        <v>115</v>
      </c>
      <c r="C21" s="26">
        <v>13800000</v>
      </c>
      <c r="D21" s="26">
        <v>13800000</v>
      </c>
      <c r="E21" s="27"/>
      <c r="F21" s="27"/>
      <c r="G21" s="27">
        <f t="shared" si="0"/>
        <v>13800000</v>
      </c>
    </row>
    <row r="22" spans="1:9" ht="30">
      <c r="A22" s="25">
        <v>13</v>
      </c>
      <c r="B22" s="20" t="s">
        <v>116</v>
      </c>
      <c r="C22" s="26">
        <v>40000000</v>
      </c>
      <c r="D22" s="26">
        <v>40000000</v>
      </c>
      <c r="E22" s="27"/>
      <c r="F22" s="27"/>
      <c r="G22" s="27">
        <f t="shared" si="0"/>
        <v>40000000</v>
      </c>
    </row>
    <row r="23" spans="1:9" ht="31.5" customHeight="1">
      <c r="A23" s="25">
        <v>14</v>
      </c>
      <c r="B23" s="20" t="s">
        <v>117</v>
      </c>
      <c r="C23" s="26">
        <v>100000000</v>
      </c>
      <c r="D23" s="26">
        <v>100000000</v>
      </c>
      <c r="E23" s="27"/>
      <c r="F23" s="27"/>
      <c r="G23" s="27">
        <f t="shared" si="0"/>
        <v>100000000</v>
      </c>
    </row>
    <row r="24" spans="1:9" ht="14.25" customHeight="1">
      <c r="A24" s="25">
        <v>15</v>
      </c>
      <c r="B24" s="39" t="s">
        <v>118</v>
      </c>
      <c r="C24" s="26">
        <v>126500000</v>
      </c>
      <c r="D24" s="26">
        <v>126615812</v>
      </c>
      <c r="E24" s="27"/>
      <c r="F24" s="27"/>
      <c r="G24" s="27">
        <f t="shared" si="0"/>
        <v>126500000</v>
      </c>
    </row>
    <row r="25" spans="1:9" ht="29.25" customHeight="1">
      <c r="A25" s="25">
        <v>16</v>
      </c>
      <c r="B25" s="20" t="s">
        <v>119</v>
      </c>
      <c r="C25" s="26">
        <v>3500000</v>
      </c>
      <c r="D25" s="26">
        <v>3500000</v>
      </c>
      <c r="E25" s="27"/>
      <c r="F25" s="27"/>
      <c r="G25" s="27">
        <f t="shared" si="0"/>
        <v>3500000</v>
      </c>
    </row>
    <row r="26" spans="1:9" ht="17.25" customHeight="1">
      <c r="A26" s="25">
        <v>17</v>
      </c>
      <c r="B26" s="40" t="s">
        <v>120</v>
      </c>
      <c r="C26" s="26">
        <v>2700000</v>
      </c>
      <c r="D26" s="26">
        <v>2336095</v>
      </c>
      <c r="E26" s="27">
        <f>C26-D26</f>
        <v>363905</v>
      </c>
      <c r="F26" s="27"/>
      <c r="G26" s="27">
        <f t="shared" si="0"/>
        <v>2336095</v>
      </c>
    </row>
    <row r="27" spans="1:9" ht="18.75" customHeight="1">
      <c r="A27" s="25">
        <v>18</v>
      </c>
      <c r="B27" s="41" t="s">
        <v>121</v>
      </c>
      <c r="C27" s="26">
        <v>34500000</v>
      </c>
      <c r="D27" s="26">
        <v>34179016</v>
      </c>
      <c r="E27" s="27">
        <v>314145</v>
      </c>
      <c r="F27" s="27">
        <v>6839</v>
      </c>
      <c r="G27" s="27">
        <f t="shared" si="0"/>
        <v>34179016</v>
      </c>
    </row>
    <row r="28" spans="1:9" ht="30.75" customHeight="1">
      <c r="A28" s="25">
        <v>19</v>
      </c>
      <c r="B28" s="41" t="s">
        <v>122</v>
      </c>
      <c r="C28" s="26">
        <v>75000000</v>
      </c>
      <c r="D28" s="26">
        <v>74487375</v>
      </c>
      <c r="E28" s="27">
        <v>512157</v>
      </c>
      <c r="F28" s="27">
        <v>468</v>
      </c>
      <c r="G28" s="27">
        <f t="shared" si="0"/>
        <v>74487375</v>
      </c>
    </row>
    <row r="29" spans="1:9" ht="30">
      <c r="A29" s="25">
        <v>20</v>
      </c>
      <c r="B29" s="20" t="s">
        <v>123</v>
      </c>
      <c r="C29" s="26">
        <v>253000000</v>
      </c>
      <c r="D29" s="26">
        <v>252999930</v>
      </c>
      <c r="E29" s="27"/>
      <c r="F29" s="27">
        <v>70</v>
      </c>
      <c r="G29" s="27">
        <f t="shared" si="0"/>
        <v>252999930</v>
      </c>
    </row>
    <row r="30" spans="1:9" ht="60">
      <c r="A30" s="25">
        <v>21</v>
      </c>
      <c r="B30" s="35" t="s">
        <v>124</v>
      </c>
      <c r="C30" s="26">
        <v>40000000</v>
      </c>
      <c r="D30" s="26">
        <v>39997017</v>
      </c>
      <c r="E30" s="26">
        <v>2983</v>
      </c>
      <c r="F30" s="27"/>
      <c r="G30" s="27">
        <f t="shared" si="0"/>
        <v>39997017</v>
      </c>
    </row>
    <row r="31" spans="1:9" ht="30">
      <c r="A31" s="25">
        <v>22</v>
      </c>
      <c r="B31" s="35" t="s">
        <v>125</v>
      </c>
      <c r="C31" s="26">
        <v>13130000</v>
      </c>
      <c r="D31" s="26">
        <v>13129898</v>
      </c>
      <c r="E31" s="26"/>
      <c r="F31" s="27">
        <v>102</v>
      </c>
      <c r="G31" s="27">
        <f t="shared" si="0"/>
        <v>13129898</v>
      </c>
    </row>
    <row r="32" spans="1:9" ht="18" customHeight="1">
      <c r="A32" s="25">
        <v>23</v>
      </c>
      <c r="B32" s="35" t="s">
        <v>126</v>
      </c>
      <c r="C32" s="26">
        <v>500000000</v>
      </c>
      <c r="D32" s="26">
        <v>500000000</v>
      </c>
      <c r="E32" s="26"/>
      <c r="F32" s="26"/>
      <c r="G32" s="27">
        <f t="shared" si="0"/>
        <v>500000000</v>
      </c>
    </row>
    <row r="33" spans="1:9">
      <c r="A33" s="25">
        <v>24</v>
      </c>
      <c r="B33" s="35" t="s">
        <v>127</v>
      </c>
      <c r="C33" s="42">
        <v>8423000</v>
      </c>
      <c r="D33" s="42">
        <v>7706597</v>
      </c>
      <c r="E33" s="42">
        <v>470103</v>
      </c>
      <c r="F33" s="42"/>
      <c r="G33" s="27">
        <f t="shared" si="0"/>
        <v>7952897</v>
      </c>
      <c r="I33" s="20">
        <v>8559600</v>
      </c>
    </row>
    <row r="34" spans="1:9" s="43" customFormat="1" ht="18">
      <c r="B34" s="44" t="s">
        <v>128</v>
      </c>
      <c r="C34" s="45">
        <f>SUM(C9,C19,C20:C33)</f>
        <v>2213254000</v>
      </c>
      <c r="D34" s="45">
        <f>SUM(D9,D19,D20:D33)</f>
        <v>2210268853</v>
      </c>
      <c r="E34" s="45">
        <f>SUM(E9,E19,E20:E33)</f>
        <v>3083922</v>
      </c>
      <c r="F34" s="45">
        <f>SUM(F9,F19,F20:F33)</f>
        <v>8325</v>
      </c>
      <c r="G34" s="45">
        <f>SUM(G9,G19,G20:G33)</f>
        <v>2210161753</v>
      </c>
    </row>
    <row r="35" spans="1:9" ht="18" customHeight="1">
      <c r="A35" s="57" t="s">
        <v>129</v>
      </c>
      <c r="B35" s="57"/>
      <c r="C35" s="26"/>
      <c r="D35" s="33"/>
      <c r="E35" s="27"/>
      <c r="I35" s="36">
        <f>I33-C33</f>
        <v>136600</v>
      </c>
    </row>
    <row r="36" spans="1:9" ht="15" customHeight="1">
      <c r="A36" s="56" t="s">
        <v>90</v>
      </c>
      <c r="B36" s="35" t="s">
        <v>130</v>
      </c>
      <c r="C36" s="26">
        <v>22800000</v>
      </c>
      <c r="D36" s="51">
        <v>151149342</v>
      </c>
      <c r="E36" s="50">
        <v>850658</v>
      </c>
      <c r="F36" s="51"/>
      <c r="G36" s="50">
        <f>SUM(C36:C38)-(E36+F36)</f>
        <v>151149342</v>
      </c>
    </row>
    <row r="37" spans="1:9" ht="15" customHeight="1">
      <c r="A37" s="56"/>
      <c r="B37" s="35" t="s">
        <v>131</v>
      </c>
      <c r="C37" s="26">
        <v>38000000</v>
      </c>
      <c r="D37" s="51"/>
      <c r="E37" s="50"/>
      <c r="F37" s="51"/>
      <c r="G37" s="52"/>
      <c r="H37" s="20">
        <v>5000</v>
      </c>
    </row>
    <row r="38" spans="1:9" ht="15" customHeight="1">
      <c r="A38" s="56"/>
      <c r="B38" s="35" t="s">
        <v>132</v>
      </c>
      <c r="C38" s="26">
        <v>91200000</v>
      </c>
      <c r="D38" s="51"/>
      <c r="E38" s="50"/>
      <c r="F38" s="51"/>
      <c r="G38" s="52"/>
      <c r="I38" s="36">
        <f>C33-D33</f>
        <v>716403</v>
      </c>
    </row>
    <row r="39" spans="1:9" ht="15" customHeight="1">
      <c r="A39" s="56"/>
      <c r="B39" s="35" t="s">
        <v>133</v>
      </c>
      <c r="C39" s="26">
        <v>5700000</v>
      </c>
      <c r="D39" s="51">
        <v>33899021</v>
      </c>
      <c r="E39" s="50">
        <v>4100979</v>
      </c>
      <c r="F39" s="51"/>
      <c r="G39" s="50">
        <f>SUM(C39:C41)-(E39+F39)</f>
        <v>33899021</v>
      </c>
    </row>
    <row r="40" spans="1:9" ht="15" customHeight="1">
      <c r="A40" s="56"/>
      <c r="B40" s="35" t="s">
        <v>134</v>
      </c>
      <c r="C40" s="26">
        <v>9500000</v>
      </c>
      <c r="D40" s="51"/>
      <c r="E40" s="50"/>
      <c r="F40" s="51"/>
      <c r="G40" s="52"/>
    </row>
    <row r="41" spans="1:9">
      <c r="A41" s="56"/>
      <c r="B41" s="35" t="s">
        <v>135</v>
      </c>
      <c r="C41" s="26">
        <v>22800000</v>
      </c>
      <c r="D41" s="51"/>
      <c r="E41" s="50"/>
      <c r="F41" s="51"/>
      <c r="G41" s="52"/>
    </row>
    <row r="42" spans="1:9" s="31" customFormat="1" ht="15.75" customHeight="1">
      <c r="A42" s="53" t="s">
        <v>136</v>
      </c>
      <c r="B42" s="53"/>
      <c r="C42" s="38">
        <f>SUM(C36:C41)</f>
        <v>190000000</v>
      </c>
      <c r="D42" s="38">
        <f>SUM(D36:D41)</f>
        <v>185048363</v>
      </c>
      <c r="E42" s="38">
        <f>SUM(E36:E41)</f>
        <v>4951637</v>
      </c>
      <c r="F42" s="38">
        <f>SUM(F36:F41)</f>
        <v>0</v>
      </c>
      <c r="G42" s="38">
        <f>SUM(G36:G41)</f>
        <v>185048363</v>
      </c>
    </row>
    <row r="43" spans="1:9" ht="16.5" customHeight="1">
      <c r="A43" s="25" t="s">
        <v>92</v>
      </c>
      <c r="B43" s="20" t="s">
        <v>137</v>
      </c>
      <c r="C43" s="26">
        <v>165600000</v>
      </c>
      <c r="D43" s="26">
        <v>165600000</v>
      </c>
      <c r="E43" s="27"/>
      <c r="F43" s="26"/>
      <c r="G43" s="27">
        <f>C43-(E43+F43)</f>
        <v>165600000</v>
      </c>
    </row>
    <row r="44" spans="1:9" ht="18" customHeight="1">
      <c r="A44" s="25" t="s">
        <v>94</v>
      </c>
      <c r="B44" s="20" t="s">
        <v>138</v>
      </c>
      <c r="C44" s="26">
        <v>27600000</v>
      </c>
      <c r="D44" s="26">
        <v>27600000</v>
      </c>
      <c r="E44" s="27"/>
      <c r="F44" s="26"/>
      <c r="G44" s="27">
        <f>C44-(E44+F44)</f>
        <v>27600000</v>
      </c>
    </row>
    <row r="45" spans="1:9" ht="17.25" customHeight="1">
      <c r="A45" s="25" t="s">
        <v>97</v>
      </c>
      <c r="B45" s="20" t="s">
        <v>139</v>
      </c>
      <c r="C45" s="26">
        <v>13800000</v>
      </c>
      <c r="D45" s="26">
        <v>13771411</v>
      </c>
      <c r="E45" s="27">
        <v>21152</v>
      </c>
      <c r="F45" s="26">
        <v>7437</v>
      </c>
      <c r="G45" s="27">
        <f>C45-(E45+F45)</f>
        <v>13771411</v>
      </c>
      <c r="I45" s="36">
        <f>D45+F45</f>
        <v>13778848</v>
      </c>
    </row>
    <row r="46" spans="1:9" s="31" customFormat="1" ht="18.75" customHeight="1">
      <c r="A46" s="29"/>
      <c r="B46" s="30" t="s">
        <v>140</v>
      </c>
      <c r="C46" s="38">
        <f>SUM(C43:C45)</f>
        <v>207000000</v>
      </c>
      <c r="D46" s="38">
        <f>SUM(D43:D45)</f>
        <v>206971411</v>
      </c>
      <c r="E46" s="38">
        <f>SUM(E43:E45)</f>
        <v>21152</v>
      </c>
      <c r="F46" s="38">
        <f>SUM(F43:F45)</f>
        <v>7437</v>
      </c>
      <c r="G46" s="38">
        <f>SUM(G43:G45)</f>
        <v>206971411</v>
      </c>
      <c r="I46" s="46">
        <f>C45-I45</f>
        <v>21152</v>
      </c>
    </row>
    <row r="47" spans="1:9" ht="30">
      <c r="A47" s="25">
        <v>5</v>
      </c>
      <c r="B47" s="35" t="s">
        <v>141</v>
      </c>
      <c r="C47" s="26">
        <v>322029000</v>
      </c>
      <c r="D47" s="51">
        <v>345060754</v>
      </c>
      <c r="E47" s="50">
        <v>4813</v>
      </c>
      <c r="F47" s="51">
        <v>3433</v>
      </c>
      <c r="G47" s="50">
        <f>SUM(C47:C48)-(E47+F47)</f>
        <v>345060754</v>
      </c>
    </row>
    <row r="48" spans="1:9" ht="30">
      <c r="A48" s="25">
        <v>6</v>
      </c>
      <c r="B48" s="35" t="s">
        <v>142</v>
      </c>
      <c r="C48" s="26">
        <v>23040000</v>
      </c>
      <c r="D48" s="51"/>
      <c r="E48" s="50"/>
      <c r="F48" s="51"/>
      <c r="G48" s="52"/>
    </row>
    <row r="49" spans="1:9" s="31" customFormat="1" ht="18">
      <c r="A49" s="29"/>
      <c r="B49" s="30" t="s">
        <v>143</v>
      </c>
      <c r="C49" s="38">
        <f>SUM(C47:C48)</f>
        <v>345069000</v>
      </c>
      <c r="D49" s="38">
        <f>SUM(D47:D48)</f>
        <v>345060754</v>
      </c>
      <c r="E49" s="38">
        <f>SUM(E47:E48)</f>
        <v>4813</v>
      </c>
      <c r="F49" s="38">
        <f>SUM(F47:F48)</f>
        <v>3433</v>
      </c>
      <c r="G49" s="38">
        <f>SUM(G47:G48)</f>
        <v>345060754</v>
      </c>
    </row>
    <row r="50" spans="1:9" ht="30">
      <c r="A50" s="25" t="s">
        <v>105</v>
      </c>
      <c r="B50" s="35" t="s">
        <v>144</v>
      </c>
      <c r="C50" s="26">
        <v>40000000</v>
      </c>
      <c r="D50" s="26">
        <v>39276446</v>
      </c>
      <c r="E50" s="27">
        <v>723554</v>
      </c>
      <c r="F50" s="26"/>
      <c r="G50" s="27">
        <f t="shared" ref="G50:G59" si="1">C50-(E50+F50)</f>
        <v>39276446</v>
      </c>
    </row>
    <row r="51" spans="1:9" ht="30">
      <c r="A51" s="25" t="s">
        <v>107</v>
      </c>
      <c r="B51" s="35" t="s">
        <v>145</v>
      </c>
      <c r="C51" s="26">
        <v>12000000</v>
      </c>
      <c r="D51" s="26">
        <v>12000000</v>
      </c>
      <c r="E51" s="27"/>
      <c r="F51" s="26"/>
      <c r="G51" s="27">
        <f t="shared" si="1"/>
        <v>12000000</v>
      </c>
    </row>
    <row r="52" spans="1:9" ht="33" customHeight="1">
      <c r="A52" s="25" t="s">
        <v>109</v>
      </c>
      <c r="B52" s="35" t="s">
        <v>146</v>
      </c>
      <c r="C52" s="26">
        <v>90000000</v>
      </c>
      <c r="D52" s="26">
        <v>89999721</v>
      </c>
      <c r="E52" s="27">
        <v>279</v>
      </c>
      <c r="F52" s="26"/>
      <c r="G52" s="27">
        <f t="shared" si="1"/>
        <v>89999721</v>
      </c>
    </row>
    <row r="53" spans="1:9" ht="30">
      <c r="A53" s="25" t="s">
        <v>111</v>
      </c>
      <c r="B53" s="35" t="s">
        <v>147</v>
      </c>
      <c r="C53" s="26">
        <v>17000000</v>
      </c>
      <c r="D53" s="26">
        <v>16982725</v>
      </c>
      <c r="E53" s="27">
        <v>10654</v>
      </c>
      <c r="F53" s="26">
        <v>6621</v>
      </c>
      <c r="G53" s="27">
        <f t="shared" si="1"/>
        <v>16982725</v>
      </c>
      <c r="I53" s="36">
        <f>C53-16989346</f>
        <v>10654</v>
      </c>
    </row>
    <row r="54" spans="1:9">
      <c r="A54" s="25" t="s">
        <v>148</v>
      </c>
      <c r="B54" s="41" t="s">
        <v>149</v>
      </c>
      <c r="C54" s="26">
        <v>10350000</v>
      </c>
      <c r="D54" s="26">
        <v>10350000</v>
      </c>
      <c r="E54" s="27"/>
      <c r="F54" s="26"/>
      <c r="G54" s="27">
        <f t="shared" si="1"/>
        <v>10350000</v>
      </c>
    </row>
    <row r="55" spans="1:9" ht="45">
      <c r="A55" s="25" t="s">
        <v>150</v>
      </c>
      <c r="B55" s="35" t="s">
        <v>151</v>
      </c>
      <c r="C55" s="26">
        <v>60000000</v>
      </c>
      <c r="D55" s="26">
        <v>58391750</v>
      </c>
      <c r="E55" s="27">
        <v>962896</v>
      </c>
      <c r="F55" s="26">
        <v>645354</v>
      </c>
      <c r="G55" s="27">
        <f t="shared" si="1"/>
        <v>58391750</v>
      </c>
      <c r="I55" s="36">
        <f>C55-59037104</f>
        <v>962896</v>
      </c>
    </row>
    <row r="56" spans="1:9" ht="30">
      <c r="A56" s="25" t="s">
        <v>152</v>
      </c>
      <c r="B56" s="35" t="s">
        <v>153</v>
      </c>
      <c r="C56" s="26">
        <v>60000000</v>
      </c>
      <c r="D56" s="26">
        <v>59999996</v>
      </c>
      <c r="E56" s="27"/>
      <c r="F56" s="26">
        <v>4</v>
      </c>
      <c r="G56" s="27">
        <f t="shared" si="1"/>
        <v>59999996</v>
      </c>
    </row>
    <row r="57" spans="1:9" ht="30">
      <c r="A57" s="25" t="s">
        <v>154</v>
      </c>
      <c r="B57" s="35" t="s">
        <v>155</v>
      </c>
      <c r="C57" s="26">
        <v>1100000</v>
      </c>
      <c r="D57" s="26">
        <v>1100000</v>
      </c>
      <c r="E57" s="27"/>
      <c r="F57" s="26"/>
      <c r="G57" s="27">
        <f t="shared" si="1"/>
        <v>1100000</v>
      </c>
    </row>
    <row r="58" spans="1:9" ht="34.5" customHeight="1">
      <c r="A58" s="25" t="s">
        <v>156</v>
      </c>
      <c r="B58" s="20" t="s">
        <v>157</v>
      </c>
      <c r="C58" s="26">
        <v>7955000</v>
      </c>
      <c r="D58" s="26">
        <v>7938602</v>
      </c>
      <c r="E58" s="27">
        <v>16398</v>
      </c>
      <c r="F58" s="26"/>
      <c r="G58" s="27">
        <f t="shared" si="1"/>
        <v>7938602</v>
      </c>
    </row>
    <row r="59" spans="1:9" ht="15.75" customHeight="1">
      <c r="A59" s="25" t="s">
        <v>158</v>
      </c>
      <c r="B59" s="35" t="s">
        <v>159</v>
      </c>
      <c r="C59" s="26">
        <v>7562000</v>
      </c>
      <c r="D59" s="26">
        <v>7161277</v>
      </c>
      <c r="E59" s="26"/>
      <c r="F59" s="26">
        <f>C59-D59</f>
        <v>400723</v>
      </c>
      <c r="G59" s="27">
        <f t="shared" si="1"/>
        <v>7161277</v>
      </c>
    </row>
    <row r="60" spans="1:9" s="43" customFormat="1" ht="19.5" customHeight="1">
      <c r="A60" s="47"/>
      <c r="B60" s="48" t="s">
        <v>160</v>
      </c>
      <c r="C60" s="49">
        <f>SUM(C42,C46,C49,C50:C59)</f>
        <v>1048036000</v>
      </c>
      <c r="D60" s="49">
        <f>SUM(D42,D46,D49,D50:D59)</f>
        <v>1040281045</v>
      </c>
      <c r="E60" s="49">
        <f>SUM(E42,E46,E49,E50:E59)</f>
        <v>6691383</v>
      </c>
      <c r="F60" s="49">
        <f>SUM(F42,F46,F49,F50:F59)</f>
        <v>1063572</v>
      </c>
      <c r="G60" s="49">
        <f>SUM(G42,G46,G49,G50:G59)</f>
        <v>1040281045</v>
      </c>
    </row>
    <row r="66" spans="7:7">
      <c r="G66" s="24">
        <v>32504.43</v>
      </c>
    </row>
    <row r="67" spans="7:7">
      <c r="G67" s="24">
        <v>1578.91</v>
      </c>
    </row>
  </sheetData>
  <mergeCells count="18">
    <mergeCell ref="A1:G1"/>
    <mergeCell ref="A5:B5"/>
    <mergeCell ref="A11:A13"/>
    <mergeCell ref="A35:B35"/>
    <mergeCell ref="A36:A41"/>
    <mergeCell ref="D36:D38"/>
    <mergeCell ref="E36:E38"/>
    <mergeCell ref="F36:F38"/>
    <mergeCell ref="G36:G38"/>
    <mergeCell ref="D39:D41"/>
    <mergeCell ref="E39:E41"/>
    <mergeCell ref="F39:F41"/>
    <mergeCell ref="G39:G41"/>
    <mergeCell ref="A42:B42"/>
    <mergeCell ref="D47:D48"/>
    <mergeCell ref="E47:E48"/>
    <mergeCell ref="F47:F48"/>
    <mergeCell ref="G47:G48"/>
  </mergeCells>
  <printOptions horizontalCentered="1" gridLines="1"/>
  <pageMargins left="0" right="0" top="0.25" bottom="0.31" header="0.12" footer="0.15"/>
  <pageSetup paperSize="9" scale="95" orientation="portrait" r:id="rId1"/>
  <headerFooter alignWithMargins="0">
    <oddFooter>&amp;L&amp;"Arial,Italic"&amp;8&amp;Z&amp;F&amp;R&amp;"Arial,Italic"&amp;9&amp;P/&amp;N</oddFoot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75"/>
  <sheetViews>
    <sheetView view="pageBreakPreview" zoomScale="130" zoomScaleSheetLayoutView="130" workbookViewId="0">
      <pane ySplit="5" topLeftCell="A33" activePane="bottomLeft" state="frozen"/>
      <selection activeCell="C6" sqref="C6"/>
      <selection pane="bottomLeft" activeCell="L48" sqref="L48"/>
    </sheetView>
  </sheetViews>
  <sheetFormatPr defaultRowHeight="15"/>
  <cols>
    <col min="1" max="1" width="14.140625" style="1" customWidth="1"/>
    <col min="2" max="2" width="15.42578125" style="1" customWidth="1"/>
    <col min="3" max="3" width="9.7109375" style="1" customWidth="1"/>
    <col min="4" max="4" width="9.5703125" style="1" customWidth="1"/>
    <col min="5" max="5" width="9.28515625" style="1" customWidth="1"/>
    <col min="6" max="6" width="7.7109375" style="1" customWidth="1"/>
    <col min="7" max="7" width="7.28515625" style="1" customWidth="1"/>
    <col min="8" max="8" width="9.7109375" style="1" customWidth="1"/>
    <col min="9" max="9" width="9.42578125" style="9" customWidth="1"/>
    <col min="10" max="10" width="9.7109375" style="1" customWidth="1"/>
    <col min="11" max="16384" width="9.140625" style="1"/>
  </cols>
  <sheetData>
    <row r="1" spans="1:12" ht="26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65" t="s">
        <v>1</v>
      </c>
      <c r="J2" s="65"/>
    </row>
    <row r="3" spans="1:12" ht="23.25" customHeight="1">
      <c r="A3" s="66" t="s">
        <v>2</v>
      </c>
      <c r="B3" s="66" t="s">
        <v>3</v>
      </c>
      <c r="C3" s="68" t="s">
        <v>4</v>
      </c>
      <c r="D3" s="68"/>
      <c r="E3" s="68" t="s">
        <v>5</v>
      </c>
      <c r="F3" s="68" t="s">
        <v>6</v>
      </c>
      <c r="G3" s="68"/>
      <c r="H3" s="68" t="s">
        <v>7</v>
      </c>
      <c r="I3" s="68" t="s">
        <v>8</v>
      </c>
      <c r="J3" s="68" t="s">
        <v>9</v>
      </c>
    </row>
    <row r="4" spans="1:12" ht="13.5" customHeight="1">
      <c r="A4" s="67"/>
      <c r="B4" s="67"/>
      <c r="C4" s="3" t="s">
        <v>10</v>
      </c>
      <c r="D4" s="3" t="s">
        <v>11</v>
      </c>
      <c r="E4" s="68"/>
      <c r="F4" s="3" t="s">
        <v>12</v>
      </c>
      <c r="G4" s="3" t="s">
        <v>13</v>
      </c>
      <c r="H4" s="68"/>
      <c r="I4" s="68"/>
      <c r="J4" s="68"/>
    </row>
    <row r="5" spans="1:12">
      <c r="A5" s="4" t="s">
        <v>14</v>
      </c>
      <c r="B5" s="4" t="s">
        <v>15</v>
      </c>
      <c r="C5" s="58" t="s">
        <v>16</v>
      </c>
      <c r="D5" s="58"/>
      <c r="E5" s="4" t="s">
        <v>17</v>
      </c>
      <c r="F5" s="59" t="s">
        <v>18</v>
      </c>
      <c r="G5" s="60"/>
      <c r="H5" s="4" t="s">
        <v>19</v>
      </c>
      <c r="I5" s="4" t="s">
        <v>20</v>
      </c>
      <c r="J5" s="4" t="s">
        <v>21</v>
      </c>
    </row>
    <row r="6" spans="1:12" ht="20.25" customHeight="1">
      <c r="A6" s="61" t="s">
        <v>22</v>
      </c>
      <c r="B6" s="61"/>
      <c r="C6" s="61"/>
      <c r="D6" s="61"/>
      <c r="E6" s="61"/>
      <c r="F6" s="61"/>
      <c r="G6" s="61"/>
      <c r="H6" s="61"/>
      <c r="I6" s="61"/>
      <c r="J6" s="61"/>
    </row>
    <row r="7" spans="1:12" ht="13.5" customHeight="1">
      <c r="A7" s="5" t="s">
        <v>23</v>
      </c>
      <c r="B7" s="6" t="s">
        <v>24</v>
      </c>
      <c r="C7" s="7">
        <v>1115.6300000000001</v>
      </c>
      <c r="D7" s="7"/>
      <c r="E7" s="7">
        <f t="shared" ref="E7:E19" si="0">SUM(C7:D7)</f>
        <v>1115.6300000000001</v>
      </c>
      <c r="F7" s="7"/>
      <c r="G7" s="7"/>
      <c r="H7" s="7">
        <f>SUM(E7,F7:G7)</f>
        <v>1115.6300000000001</v>
      </c>
      <c r="I7" s="8">
        <v>317.09800000000001</v>
      </c>
      <c r="J7" s="8">
        <f>H7-I7</f>
        <v>798.53200000000015</v>
      </c>
    </row>
    <row r="8" spans="1:12" ht="14.25" customHeight="1">
      <c r="A8" s="5" t="s">
        <v>23</v>
      </c>
      <c r="B8" s="6" t="s">
        <v>25</v>
      </c>
      <c r="C8" s="9">
        <v>44.17</v>
      </c>
      <c r="E8" s="7">
        <f t="shared" si="0"/>
        <v>44.17</v>
      </c>
      <c r="F8" s="7"/>
      <c r="G8" s="7"/>
      <c r="H8" s="7">
        <f t="shared" ref="H8:H17" si="1">SUM(E8,F8:G8)</f>
        <v>44.17</v>
      </c>
      <c r="I8" s="9">
        <v>7.1440000000000001</v>
      </c>
      <c r="J8" s="8">
        <f t="shared" ref="J8:J17" si="2">H8-I8</f>
        <v>37.026000000000003</v>
      </c>
    </row>
    <row r="9" spans="1:12" ht="15" customHeight="1">
      <c r="A9" s="5" t="s">
        <v>26</v>
      </c>
      <c r="B9" s="6" t="s">
        <v>27</v>
      </c>
      <c r="C9" s="7">
        <v>1857.09</v>
      </c>
      <c r="D9" s="7"/>
      <c r="E9" s="7">
        <f t="shared" si="0"/>
        <v>1857.09</v>
      </c>
      <c r="F9" s="7"/>
      <c r="G9" s="7"/>
      <c r="H9" s="7">
        <f t="shared" si="1"/>
        <v>1857.09</v>
      </c>
      <c r="I9" s="8">
        <v>536.81399999999996</v>
      </c>
      <c r="J9" s="8">
        <f t="shared" si="2"/>
        <v>1320.2759999999998</v>
      </c>
    </row>
    <row r="10" spans="1:12" ht="18" customHeight="1">
      <c r="A10" s="5" t="s">
        <v>28</v>
      </c>
      <c r="B10" s="6" t="s">
        <v>29</v>
      </c>
      <c r="C10" s="8">
        <v>479.387</v>
      </c>
      <c r="D10" s="7"/>
      <c r="E10" s="8">
        <f t="shared" si="0"/>
        <v>479.387</v>
      </c>
      <c r="F10" s="8"/>
      <c r="G10" s="8"/>
      <c r="H10" s="8">
        <f t="shared" si="1"/>
        <v>479.387</v>
      </c>
      <c r="I10" s="8">
        <v>421.24799999999999</v>
      </c>
      <c r="J10" s="8">
        <f t="shared" si="2"/>
        <v>58.13900000000001</v>
      </c>
    </row>
    <row r="11" spans="1:12" ht="17.25" customHeight="1">
      <c r="A11" s="5" t="s">
        <v>30</v>
      </c>
      <c r="B11" s="6" t="s">
        <v>31</v>
      </c>
      <c r="C11" s="7">
        <v>84.99</v>
      </c>
      <c r="D11" s="7">
        <v>10.36</v>
      </c>
      <c r="E11" s="7">
        <f t="shared" si="0"/>
        <v>95.35</v>
      </c>
      <c r="F11" s="7"/>
      <c r="G11" s="7">
        <v>13.18</v>
      </c>
      <c r="H11" s="7">
        <f t="shared" si="1"/>
        <v>108.53</v>
      </c>
      <c r="I11" s="7">
        <v>72.89</v>
      </c>
      <c r="J11" s="8">
        <f t="shared" si="2"/>
        <v>35.64</v>
      </c>
    </row>
    <row r="12" spans="1:12" ht="17.25" customHeight="1">
      <c r="A12" s="5" t="s">
        <v>32</v>
      </c>
      <c r="B12" s="6" t="s">
        <v>33</v>
      </c>
      <c r="C12" s="8">
        <v>94.263000000000005</v>
      </c>
      <c r="D12" s="8"/>
      <c r="E12" s="8">
        <f t="shared" si="0"/>
        <v>94.263000000000005</v>
      </c>
      <c r="F12" s="8"/>
      <c r="G12" s="8"/>
      <c r="H12" s="8">
        <f t="shared" si="1"/>
        <v>94.263000000000005</v>
      </c>
      <c r="I12" s="8">
        <v>11.385999999999999</v>
      </c>
      <c r="J12" s="8">
        <f t="shared" si="2"/>
        <v>82.87700000000001</v>
      </c>
    </row>
    <row r="13" spans="1:12" ht="17.25" customHeight="1">
      <c r="A13" s="5" t="s">
        <v>34</v>
      </c>
      <c r="B13" s="6" t="s">
        <v>35</v>
      </c>
      <c r="C13" s="10">
        <v>1240</v>
      </c>
      <c r="D13" s="10">
        <v>-172.11</v>
      </c>
      <c r="E13" s="7">
        <f t="shared" si="0"/>
        <v>1067.8899999999999</v>
      </c>
      <c r="F13" s="7"/>
      <c r="G13" s="7"/>
      <c r="H13" s="7">
        <f t="shared" si="1"/>
        <v>1067.8899999999999</v>
      </c>
      <c r="I13" s="10"/>
      <c r="J13" s="8">
        <f t="shared" si="2"/>
        <v>1067.8899999999999</v>
      </c>
    </row>
    <row r="14" spans="1:12" ht="16.5" customHeight="1">
      <c r="A14" s="5" t="s">
        <v>36</v>
      </c>
      <c r="B14" s="6" t="s">
        <v>37</v>
      </c>
      <c r="C14" s="10">
        <v>345</v>
      </c>
      <c r="D14" s="10"/>
      <c r="E14" s="7">
        <f t="shared" si="0"/>
        <v>345</v>
      </c>
      <c r="F14" s="7"/>
      <c r="G14" s="7"/>
      <c r="H14" s="7">
        <f t="shared" si="1"/>
        <v>345</v>
      </c>
      <c r="I14" s="10">
        <v>169.84</v>
      </c>
      <c r="J14" s="8">
        <f t="shared" si="2"/>
        <v>175.16</v>
      </c>
      <c r="L14" s="11"/>
    </row>
    <row r="15" spans="1:12" ht="16.5" customHeight="1">
      <c r="A15" s="5" t="s">
        <v>38</v>
      </c>
      <c r="B15" s="6" t="s">
        <v>39</v>
      </c>
      <c r="C15" s="7">
        <v>18.03</v>
      </c>
      <c r="D15" s="7"/>
      <c r="E15" s="7">
        <f t="shared" si="0"/>
        <v>18.03</v>
      </c>
      <c r="F15" s="7"/>
      <c r="G15" s="7"/>
      <c r="H15" s="7">
        <f t="shared" si="1"/>
        <v>18.03</v>
      </c>
      <c r="I15" s="7">
        <v>15.88</v>
      </c>
      <c r="J15" s="8">
        <f t="shared" si="2"/>
        <v>2.1500000000000004</v>
      </c>
    </row>
    <row r="16" spans="1:12" ht="16.5" customHeight="1">
      <c r="A16" s="5" t="s">
        <v>40</v>
      </c>
      <c r="B16" s="6" t="s">
        <v>41</v>
      </c>
      <c r="C16" s="7">
        <v>722.9</v>
      </c>
      <c r="D16" s="7"/>
      <c r="E16" s="7">
        <f t="shared" si="0"/>
        <v>722.9</v>
      </c>
      <c r="F16" s="7"/>
      <c r="G16" s="7"/>
      <c r="H16" s="7">
        <f t="shared" si="1"/>
        <v>722.9</v>
      </c>
      <c r="I16" s="8">
        <v>659.49199999999996</v>
      </c>
      <c r="J16" s="8">
        <f t="shared" si="2"/>
        <v>63.408000000000015</v>
      </c>
    </row>
    <row r="17" spans="1:10" ht="16.5" customHeight="1">
      <c r="A17" s="5" t="s">
        <v>42</v>
      </c>
      <c r="B17" s="6" t="s">
        <v>43</v>
      </c>
      <c r="C17" s="7">
        <v>192</v>
      </c>
      <c r="D17" s="7"/>
      <c r="E17" s="7">
        <f t="shared" si="0"/>
        <v>192</v>
      </c>
      <c r="F17" s="7"/>
      <c r="G17" s="7"/>
      <c r="H17" s="7">
        <f t="shared" si="1"/>
        <v>192</v>
      </c>
      <c r="I17" s="7">
        <v>32</v>
      </c>
      <c r="J17" s="7">
        <f t="shared" si="2"/>
        <v>160</v>
      </c>
    </row>
    <row r="18" spans="1:10" ht="16.5" customHeight="1">
      <c r="A18" s="5" t="s">
        <v>44</v>
      </c>
      <c r="B18" s="6" t="s">
        <v>45</v>
      </c>
      <c r="C18" s="7">
        <v>93</v>
      </c>
      <c r="D18" s="7"/>
      <c r="E18" s="7">
        <f t="shared" si="0"/>
        <v>93</v>
      </c>
      <c r="F18" s="7"/>
      <c r="G18" s="7"/>
      <c r="H18" s="7">
        <f>SUM(E18,F18:G18)</f>
        <v>93</v>
      </c>
      <c r="I18" s="7">
        <v>87.22</v>
      </c>
      <c r="J18" s="7">
        <f>H18-I18</f>
        <v>5.7800000000000011</v>
      </c>
    </row>
    <row r="19" spans="1:10" ht="16.5" customHeight="1">
      <c r="A19" s="5" t="s">
        <v>46</v>
      </c>
      <c r="B19" s="6" t="s">
        <v>47</v>
      </c>
      <c r="C19" s="7">
        <v>300</v>
      </c>
      <c r="D19" s="7"/>
      <c r="E19" s="7">
        <f t="shared" si="0"/>
        <v>300</v>
      </c>
      <c r="F19" s="7"/>
      <c r="G19" s="7"/>
      <c r="H19" s="7">
        <f>SUM(E19,F19:G19)</f>
        <v>300</v>
      </c>
      <c r="I19" s="8">
        <v>217.86199999999999</v>
      </c>
      <c r="J19" s="8">
        <f>H19-I19</f>
        <v>82.138000000000005</v>
      </c>
    </row>
    <row r="20" spans="1:10" ht="17.25" customHeight="1">
      <c r="A20" s="5"/>
      <c r="B20" s="12" t="s">
        <v>48</v>
      </c>
      <c r="C20" s="13">
        <f>SUM(C7:C19)</f>
        <v>6586.46</v>
      </c>
      <c r="D20" s="13">
        <f t="shared" ref="D20:J20" si="3">SUM(D7:D19)</f>
        <v>-161.75</v>
      </c>
      <c r="E20" s="13">
        <f t="shared" si="3"/>
        <v>6424.71</v>
      </c>
      <c r="F20" s="13">
        <f t="shared" si="3"/>
        <v>0</v>
      </c>
      <c r="G20" s="13">
        <f t="shared" si="3"/>
        <v>13.18</v>
      </c>
      <c r="H20" s="13">
        <f t="shared" si="3"/>
        <v>6437.89</v>
      </c>
      <c r="I20" s="13">
        <f t="shared" si="3"/>
        <v>2548.8740000000003</v>
      </c>
      <c r="J20" s="13">
        <f t="shared" si="3"/>
        <v>3889.0159999999996</v>
      </c>
    </row>
    <row r="21" spans="1:10" ht="21" customHeight="1">
      <c r="A21" s="9" t="s">
        <v>49</v>
      </c>
      <c r="B21" s="6" t="s">
        <v>50</v>
      </c>
      <c r="C21" s="10">
        <v>185</v>
      </c>
      <c r="D21" s="10"/>
      <c r="E21" s="7">
        <f>SUM(C21:D21)</f>
        <v>185</v>
      </c>
      <c r="F21" s="7"/>
      <c r="G21" s="7"/>
      <c r="H21" s="7">
        <f>SUM(E21,F21:G21)</f>
        <v>185</v>
      </c>
      <c r="I21" s="7">
        <v>39.06</v>
      </c>
      <c r="J21" s="7">
        <f>H21-I21</f>
        <v>145.94</v>
      </c>
    </row>
    <row r="22" spans="1:10" ht="21" customHeight="1">
      <c r="A22" s="9" t="s">
        <v>51</v>
      </c>
      <c r="B22" s="6" t="s">
        <v>45</v>
      </c>
      <c r="C22" s="10">
        <v>91.28</v>
      </c>
      <c r="D22" s="10"/>
      <c r="E22" s="7">
        <f>SUM(C22:D22)</f>
        <v>91.28</v>
      </c>
      <c r="F22" s="7"/>
      <c r="G22" s="7"/>
      <c r="H22" s="7">
        <f>SUM(E22,F22:G22)</f>
        <v>91.28</v>
      </c>
      <c r="I22" s="7">
        <v>40.39</v>
      </c>
      <c r="J22" s="7">
        <f>H22-I22</f>
        <v>50.89</v>
      </c>
    </row>
    <row r="23" spans="1:10" ht="16.5" customHeight="1">
      <c r="A23" s="9" t="s">
        <v>52</v>
      </c>
      <c r="B23" s="6" t="s">
        <v>53</v>
      </c>
      <c r="C23" s="10">
        <v>3752.29</v>
      </c>
      <c r="D23" s="10"/>
      <c r="E23" s="7">
        <f>SUM(C23:D23)</f>
        <v>3752.29</v>
      </c>
      <c r="F23" s="7"/>
      <c r="G23" s="7"/>
      <c r="H23" s="7">
        <f>SUM(E23,F23:G23)</f>
        <v>3752.29</v>
      </c>
      <c r="I23" s="7">
        <v>3178.04</v>
      </c>
      <c r="J23" s="7">
        <f>H23-I23</f>
        <v>574.25</v>
      </c>
    </row>
    <row r="24" spans="1:10" ht="15" customHeight="1">
      <c r="A24" s="9" t="s">
        <v>54</v>
      </c>
      <c r="B24" s="6" t="s">
        <v>55</v>
      </c>
      <c r="C24" s="10">
        <v>755</v>
      </c>
      <c r="D24" s="10"/>
      <c r="E24" s="7">
        <f>SUM(C24:D24)</f>
        <v>755</v>
      </c>
      <c r="F24" s="7"/>
      <c r="G24" s="7"/>
      <c r="H24" s="7">
        <f>SUM(E24,F24:G24)</f>
        <v>755</v>
      </c>
      <c r="I24" s="7">
        <v>422.83</v>
      </c>
      <c r="J24" s="7">
        <f>H24-I24</f>
        <v>332.17</v>
      </c>
    </row>
    <row r="25" spans="1:10" ht="15" customHeight="1">
      <c r="A25" s="9" t="s">
        <v>56</v>
      </c>
      <c r="B25" s="6" t="s">
        <v>57</v>
      </c>
      <c r="C25" s="10">
        <v>695</v>
      </c>
      <c r="D25" s="10"/>
      <c r="E25" s="7">
        <f>SUM(C25:D25)</f>
        <v>695</v>
      </c>
      <c r="F25" s="7"/>
      <c r="G25" s="7"/>
      <c r="H25" s="7">
        <f>SUM(E25,F25:G25)</f>
        <v>695</v>
      </c>
      <c r="I25" s="7">
        <v>121.36</v>
      </c>
      <c r="J25" s="7">
        <f>H25-I25</f>
        <v>573.64</v>
      </c>
    </row>
    <row r="26" spans="1:10" ht="18.75" customHeight="1">
      <c r="A26" s="9"/>
      <c r="B26" s="12" t="s">
        <v>58</v>
      </c>
      <c r="C26" s="13">
        <f>SUM(C21:C25)</f>
        <v>5478.57</v>
      </c>
      <c r="D26" s="13">
        <f t="shared" ref="D26:J26" si="4">SUM(D21:D25)</f>
        <v>0</v>
      </c>
      <c r="E26" s="13">
        <f t="shared" si="4"/>
        <v>5478.57</v>
      </c>
      <c r="F26" s="13">
        <f t="shared" si="4"/>
        <v>0</v>
      </c>
      <c r="G26" s="13">
        <f t="shared" si="4"/>
        <v>0</v>
      </c>
      <c r="H26" s="13">
        <f t="shared" si="4"/>
        <v>5478.57</v>
      </c>
      <c r="I26" s="13">
        <f t="shared" si="4"/>
        <v>3801.68</v>
      </c>
      <c r="J26" s="13">
        <f t="shared" si="4"/>
        <v>1676.8899999999999</v>
      </c>
    </row>
    <row r="27" spans="1:10" ht="18.75" customHeight="1">
      <c r="A27" s="9" t="s">
        <v>51</v>
      </c>
      <c r="B27" s="14" t="s">
        <v>45</v>
      </c>
      <c r="C27" s="13">
        <v>91.28</v>
      </c>
      <c r="D27" s="13"/>
      <c r="E27" s="15">
        <f>SUM(C27:D27)</f>
        <v>91.28</v>
      </c>
      <c r="F27" s="15"/>
      <c r="G27" s="15"/>
      <c r="H27" s="15">
        <f>SUM(E27,F27:G27)</f>
        <v>91.28</v>
      </c>
      <c r="I27" s="15">
        <v>40.39</v>
      </c>
      <c r="J27" s="15">
        <f>H27-I27</f>
        <v>50.89</v>
      </c>
    </row>
    <row r="28" spans="1:10" ht="16.5" customHeight="1">
      <c r="A28" s="9" t="s">
        <v>59</v>
      </c>
      <c r="B28" s="16" t="s">
        <v>60</v>
      </c>
      <c r="C28" s="13">
        <v>6967.5</v>
      </c>
      <c r="D28" s="13"/>
      <c r="E28" s="15">
        <f t="shared" ref="E28:E42" si="5">SUM(C28:D28)</f>
        <v>6967.5</v>
      </c>
      <c r="F28" s="15"/>
      <c r="G28" s="15"/>
      <c r="H28" s="15">
        <f t="shared" ref="H28:H42" si="6">SUM(E28,F28:G28)</f>
        <v>6967.5</v>
      </c>
      <c r="I28" s="15">
        <v>4313.2299999999996</v>
      </c>
      <c r="J28" s="15">
        <f t="shared" ref="J28:J42" si="7">H28-I28</f>
        <v>2654.2700000000004</v>
      </c>
    </row>
    <row r="29" spans="1:10" ht="16.5" customHeight="1">
      <c r="A29" s="9" t="s">
        <v>61</v>
      </c>
      <c r="B29" s="16" t="s">
        <v>60</v>
      </c>
      <c r="C29" s="13">
        <v>759</v>
      </c>
      <c r="D29" s="13"/>
      <c r="E29" s="15">
        <f>SUM(C29:D29)</f>
        <v>759</v>
      </c>
      <c r="F29" s="15"/>
      <c r="G29" s="15"/>
      <c r="H29" s="15">
        <f>SUM(E29,F29:G29)</f>
        <v>759</v>
      </c>
      <c r="I29" s="15">
        <v>759</v>
      </c>
      <c r="J29" s="15">
        <f>H29-I29</f>
        <v>0</v>
      </c>
    </row>
    <row r="30" spans="1:10" ht="15.75" customHeight="1">
      <c r="A30" s="9" t="s">
        <v>62</v>
      </c>
      <c r="B30" s="17" t="s">
        <v>63</v>
      </c>
      <c r="C30" s="10">
        <v>3043.25</v>
      </c>
      <c r="D30" s="10"/>
      <c r="E30" s="7">
        <f t="shared" si="5"/>
        <v>3043.25</v>
      </c>
      <c r="F30" s="7"/>
      <c r="G30" s="7"/>
      <c r="H30" s="7">
        <f t="shared" si="6"/>
        <v>3043.25</v>
      </c>
      <c r="I30" s="8">
        <v>615.09199999999998</v>
      </c>
      <c r="J30" s="8">
        <f t="shared" si="7"/>
        <v>2428.1579999999999</v>
      </c>
    </row>
    <row r="31" spans="1:10" ht="15.75" customHeight="1">
      <c r="A31" s="9" t="s">
        <v>62</v>
      </c>
      <c r="B31" s="1" t="s">
        <v>25</v>
      </c>
      <c r="C31" s="9"/>
      <c r="D31" s="9">
        <v>260.83999999999997</v>
      </c>
      <c r="E31" s="9">
        <f t="shared" si="5"/>
        <v>260.83999999999997</v>
      </c>
      <c r="F31" s="9"/>
      <c r="G31" s="9"/>
      <c r="H31" s="7">
        <f t="shared" si="6"/>
        <v>260.83999999999997</v>
      </c>
      <c r="I31" s="8">
        <v>15.329000000000001</v>
      </c>
      <c r="J31" s="8">
        <f t="shared" si="7"/>
        <v>245.51099999999997</v>
      </c>
    </row>
    <row r="32" spans="1:10" ht="15.75" customHeight="1">
      <c r="A32" s="9" t="s">
        <v>64</v>
      </c>
      <c r="B32" s="6" t="s">
        <v>27</v>
      </c>
      <c r="C32" s="7">
        <v>497.7</v>
      </c>
      <c r="D32" s="7"/>
      <c r="E32" s="7">
        <f t="shared" si="5"/>
        <v>497.7</v>
      </c>
      <c r="F32" s="7"/>
      <c r="G32" s="7"/>
      <c r="H32" s="7">
        <f t="shared" si="6"/>
        <v>497.7</v>
      </c>
      <c r="I32" s="8">
        <v>115.58799999999999</v>
      </c>
      <c r="J32" s="8">
        <f t="shared" si="7"/>
        <v>382.11199999999997</v>
      </c>
    </row>
    <row r="33" spans="1:10" ht="15.75" customHeight="1">
      <c r="A33" s="9" t="s">
        <v>65</v>
      </c>
      <c r="B33" s="6" t="s">
        <v>66</v>
      </c>
      <c r="C33" s="7"/>
      <c r="D33" s="7">
        <v>292.37</v>
      </c>
      <c r="E33" s="7">
        <f t="shared" si="5"/>
        <v>292.37</v>
      </c>
      <c r="F33" s="7"/>
      <c r="G33" s="7"/>
      <c r="H33" s="7">
        <f t="shared" si="6"/>
        <v>292.37</v>
      </c>
      <c r="I33" s="7">
        <v>3.79</v>
      </c>
      <c r="J33" s="7">
        <f t="shared" si="7"/>
        <v>288.58</v>
      </c>
    </row>
    <row r="34" spans="1:10" ht="15.75" customHeight="1">
      <c r="A34" s="5" t="s">
        <v>67</v>
      </c>
      <c r="B34" s="6" t="s">
        <v>31</v>
      </c>
      <c r="C34" s="7">
        <v>20</v>
      </c>
      <c r="D34" s="7"/>
      <c r="E34" s="7">
        <f t="shared" si="5"/>
        <v>20</v>
      </c>
      <c r="F34" s="7"/>
      <c r="G34" s="7"/>
      <c r="H34" s="7">
        <f t="shared" si="6"/>
        <v>20</v>
      </c>
      <c r="I34" s="7"/>
      <c r="J34" s="7">
        <f t="shared" si="7"/>
        <v>20</v>
      </c>
    </row>
    <row r="35" spans="1:10" ht="15.75" customHeight="1">
      <c r="A35" s="5" t="s">
        <v>68</v>
      </c>
      <c r="B35" s="6" t="s">
        <v>33</v>
      </c>
      <c r="C35" s="7"/>
      <c r="D35" s="7"/>
      <c r="E35" s="7">
        <f t="shared" si="5"/>
        <v>0</v>
      </c>
      <c r="F35" s="7"/>
      <c r="G35" s="7"/>
      <c r="H35" s="7">
        <f t="shared" si="6"/>
        <v>0</v>
      </c>
      <c r="I35" s="7"/>
      <c r="J35" s="7">
        <f t="shared" si="7"/>
        <v>0</v>
      </c>
    </row>
    <row r="36" spans="1:10" ht="15.75" customHeight="1">
      <c r="A36" s="5" t="s">
        <v>69</v>
      </c>
      <c r="B36" s="6" t="s">
        <v>29</v>
      </c>
      <c r="C36" s="8">
        <v>15.541</v>
      </c>
      <c r="D36" s="8"/>
      <c r="E36" s="8">
        <f t="shared" si="5"/>
        <v>15.541</v>
      </c>
      <c r="F36" s="8"/>
      <c r="G36" s="8"/>
      <c r="H36" s="8">
        <f t="shared" si="6"/>
        <v>15.541</v>
      </c>
      <c r="I36" s="8">
        <v>10.282</v>
      </c>
      <c r="J36" s="8">
        <f t="shared" si="7"/>
        <v>5.2590000000000003</v>
      </c>
    </row>
    <row r="37" spans="1:10" ht="15.75" customHeight="1">
      <c r="A37" s="5" t="s">
        <v>70</v>
      </c>
      <c r="B37" s="6" t="s">
        <v>39</v>
      </c>
      <c r="C37" s="10">
        <v>30</v>
      </c>
      <c r="D37" s="10"/>
      <c r="E37" s="7">
        <f t="shared" si="5"/>
        <v>30</v>
      </c>
      <c r="F37" s="7"/>
      <c r="G37" s="7"/>
      <c r="H37" s="7">
        <f t="shared" si="6"/>
        <v>30</v>
      </c>
      <c r="I37" s="7">
        <v>10</v>
      </c>
      <c r="J37" s="7">
        <f t="shared" si="7"/>
        <v>20</v>
      </c>
    </row>
    <row r="38" spans="1:10" ht="15.75" customHeight="1">
      <c r="A38" s="5" t="s">
        <v>71</v>
      </c>
      <c r="B38" s="6" t="s">
        <v>35</v>
      </c>
      <c r="C38" s="10">
        <v>140</v>
      </c>
      <c r="D38" s="10">
        <v>100</v>
      </c>
      <c r="E38" s="7">
        <f t="shared" si="5"/>
        <v>240</v>
      </c>
      <c r="F38" s="7"/>
      <c r="G38" s="7"/>
      <c r="H38" s="7">
        <f t="shared" si="6"/>
        <v>240</v>
      </c>
      <c r="I38" s="7"/>
      <c r="J38" s="7">
        <f t="shared" si="7"/>
        <v>240</v>
      </c>
    </row>
    <row r="39" spans="1:10" ht="15.75" customHeight="1">
      <c r="A39" s="5" t="s">
        <v>72</v>
      </c>
      <c r="B39" s="6" t="s">
        <v>47</v>
      </c>
      <c r="C39" s="10"/>
      <c r="D39" s="10"/>
      <c r="E39" s="7">
        <f t="shared" si="5"/>
        <v>0</v>
      </c>
      <c r="F39" s="7"/>
      <c r="G39" s="7"/>
      <c r="H39" s="7">
        <f t="shared" si="6"/>
        <v>0</v>
      </c>
      <c r="I39" s="7"/>
      <c r="J39" s="7">
        <f t="shared" si="7"/>
        <v>0</v>
      </c>
    </row>
    <row r="40" spans="1:10" ht="15.75" customHeight="1">
      <c r="A40" s="9" t="s">
        <v>73</v>
      </c>
      <c r="B40" s="6" t="s">
        <v>55</v>
      </c>
      <c r="C40" s="10"/>
      <c r="D40" s="10"/>
      <c r="E40" s="7">
        <f>SUM(C40:D40)</f>
        <v>0</v>
      </c>
      <c r="F40" s="7"/>
      <c r="G40" s="7"/>
      <c r="H40" s="7">
        <f t="shared" si="6"/>
        <v>0</v>
      </c>
      <c r="I40" s="7"/>
      <c r="J40" s="7">
        <f t="shared" si="7"/>
        <v>0</v>
      </c>
    </row>
    <row r="41" spans="1:10" ht="15" customHeight="1">
      <c r="A41" s="9" t="s">
        <v>74</v>
      </c>
      <c r="B41" s="6" t="s">
        <v>41</v>
      </c>
      <c r="C41" s="10"/>
      <c r="D41" s="10"/>
      <c r="E41" s="7">
        <f t="shared" si="5"/>
        <v>0</v>
      </c>
      <c r="F41" s="7"/>
      <c r="G41" s="7"/>
      <c r="H41" s="7">
        <f t="shared" si="6"/>
        <v>0</v>
      </c>
      <c r="I41" s="7"/>
      <c r="J41" s="7">
        <f t="shared" si="7"/>
        <v>0</v>
      </c>
    </row>
    <row r="42" spans="1:10" ht="15.75" customHeight="1">
      <c r="A42" s="9" t="s">
        <v>75</v>
      </c>
      <c r="B42" s="6" t="s">
        <v>50</v>
      </c>
      <c r="C42" s="10">
        <v>15</v>
      </c>
      <c r="D42" s="10"/>
      <c r="E42" s="7">
        <f t="shared" si="5"/>
        <v>15</v>
      </c>
      <c r="F42" s="7"/>
      <c r="G42" s="7"/>
      <c r="H42" s="7">
        <f t="shared" si="6"/>
        <v>15</v>
      </c>
      <c r="I42" s="7"/>
      <c r="J42" s="7">
        <f t="shared" si="7"/>
        <v>15</v>
      </c>
    </row>
    <row r="43" spans="1:10" ht="14.25" customHeight="1">
      <c r="A43" s="9"/>
      <c r="B43" s="12" t="s">
        <v>76</v>
      </c>
      <c r="C43" s="13">
        <f>SUM(C30:C42)</f>
        <v>3761.491</v>
      </c>
      <c r="D43" s="13">
        <f t="shared" ref="D43:J43" si="8">SUM(D30:D42)</f>
        <v>653.21</v>
      </c>
      <c r="E43" s="13">
        <f t="shared" si="8"/>
        <v>4414.701</v>
      </c>
      <c r="F43" s="13">
        <f t="shared" si="8"/>
        <v>0</v>
      </c>
      <c r="G43" s="13">
        <f t="shared" si="8"/>
        <v>0</v>
      </c>
      <c r="H43" s="13">
        <f t="shared" si="8"/>
        <v>4414.701</v>
      </c>
      <c r="I43" s="13">
        <f t="shared" si="8"/>
        <v>770.0809999999999</v>
      </c>
      <c r="J43" s="13">
        <f t="shared" si="8"/>
        <v>3644.62</v>
      </c>
    </row>
    <row r="44" spans="1:10" ht="14.25" customHeight="1">
      <c r="A44" s="9" t="s">
        <v>77</v>
      </c>
      <c r="B44" s="16" t="s">
        <v>57</v>
      </c>
      <c r="C44" s="13">
        <v>1216</v>
      </c>
      <c r="D44" s="13"/>
      <c r="E44" s="15">
        <f>SUM(C44:D44)</f>
        <v>1216</v>
      </c>
      <c r="F44" s="15"/>
      <c r="G44" s="15"/>
      <c r="H44" s="15">
        <f>SUM(E44,F44:G44)</f>
        <v>1216</v>
      </c>
      <c r="I44" s="15">
        <v>261.45999999999998</v>
      </c>
      <c r="J44" s="15">
        <f>H44-I44</f>
        <v>954.54</v>
      </c>
    </row>
    <row r="45" spans="1:10">
      <c r="A45" s="62" t="s">
        <v>78</v>
      </c>
      <c r="B45" s="62"/>
      <c r="C45" s="18">
        <f>SUM(C20,C26,C27,C28,C29,C43,C44)</f>
        <v>24860.300999999999</v>
      </c>
      <c r="D45" s="18">
        <f t="shared" ref="D45:J45" si="9">SUM(D20,D26,D27,D28,D29,D43,D44)</f>
        <v>491.46000000000004</v>
      </c>
      <c r="E45" s="18">
        <f t="shared" si="9"/>
        <v>25351.760999999999</v>
      </c>
      <c r="F45" s="18">
        <f t="shared" si="9"/>
        <v>0</v>
      </c>
      <c r="G45" s="18">
        <f t="shared" si="9"/>
        <v>13.18</v>
      </c>
      <c r="H45" s="18">
        <f t="shared" si="9"/>
        <v>25364.940999999999</v>
      </c>
      <c r="I45" s="18">
        <f t="shared" si="9"/>
        <v>12494.714999999998</v>
      </c>
      <c r="J45" s="18">
        <f t="shared" si="9"/>
        <v>12870.225999999999</v>
      </c>
    </row>
    <row r="46" spans="1:10" ht="18" customHeight="1">
      <c r="A46" s="63" t="s">
        <v>79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3.5" customHeight="1">
      <c r="A47" s="9" t="s">
        <v>56</v>
      </c>
      <c r="B47" s="6" t="s">
        <v>57</v>
      </c>
      <c r="C47" s="10">
        <v>490</v>
      </c>
      <c r="D47" s="10">
        <v>70</v>
      </c>
      <c r="E47" s="7">
        <f>SUM(C47:D47)</f>
        <v>560</v>
      </c>
      <c r="F47" s="7"/>
      <c r="G47" s="7"/>
      <c r="H47" s="7">
        <f>SUM(E47,F47:G47)</f>
        <v>560</v>
      </c>
      <c r="I47" s="7">
        <v>134.13</v>
      </c>
      <c r="J47" s="7">
        <f>H47-I47</f>
        <v>425.87</v>
      </c>
    </row>
    <row r="48" spans="1:10" ht="19.5" customHeight="1">
      <c r="B48" s="19" t="s">
        <v>80</v>
      </c>
      <c r="C48" s="18">
        <f>SUM(C47:C47)</f>
        <v>490</v>
      </c>
      <c r="D48" s="18">
        <f t="shared" ref="D48:J48" si="10">SUM(D47:D47)</f>
        <v>70</v>
      </c>
      <c r="E48" s="18">
        <f t="shared" si="10"/>
        <v>560</v>
      </c>
      <c r="F48" s="18">
        <f t="shared" si="10"/>
        <v>0</v>
      </c>
      <c r="G48" s="18">
        <f t="shared" si="10"/>
        <v>0</v>
      </c>
      <c r="H48" s="18">
        <f t="shared" si="10"/>
        <v>560</v>
      </c>
      <c r="I48" s="18">
        <f t="shared" si="10"/>
        <v>134.13</v>
      </c>
      <c r="J48" s="18">
        <f t="shared" si="10"/>
        <v>425.87</v>
      </c>
    </row>
    <row r="49" spans="3:12">
      <c r="C49" s="10"/>
      <c r="D49" s="10"/>
      <c r="E49" s="10"/>
      <c r="F49" s="10"/>
      <c r="G49" s="10"/>
      <c r="H49" s="10"/>
      <c r="I49" s="10"/>
      <c r="J49" s="10"/>
    </row>
    <row r="50" spans="3:12">
      <c r="C50" s="10"/>
      <c r="D50" s="10"/>
      <c r="E50" s="10"/>
      <c r="F50" s="10"/>
      <c r="G50" s="10"/>
      <c r="H50" s="10"/>
      <c r="I50" s="10"/>
      <c r="J50" s="10"/>
      <c r="L50" s="11">
        <f>J45+J47</f>
        <v>13296.096</v>
      </c>
    </row>
    <row r="51" spans="3:12">
      <c r="C51" s="10"/>
      <c r="D51" s="10"/>
      <c r="E51" s="10"/>
      <c r="F51" s="10"/>
      <c r="G51" s="10"/>
      <c r="H51" s="10"/>
      <c r="I51" s="10"/>
      <c r="J51" s="10">
        <v>132.96</v>
      </c>
      <c r="L51" s="1">
        <v>1307.8900000000001</v>
      </c>
    </row>
    <row r="52" spans="3:12">
      <c r="C52" s="10"/>
      <c r="D52" s="10"/>
      <c r="E52" s="10"/>
      <c r="F52" s="10"/>
      <c r="G52" s="10"/>
      <c r="H52" s="10"/>
      <c r="I52" s="10"/>
      <c r="J52" s="10">
        <v>13.08</v>
      </c>
      <c r="L52" s="11">
        <f>L50-L51</f>
        <v>11988.206</v>
      </c>
    </row>
    <row r="53" spans="3:12">
      <c r="C53" s="10"/>
      <c r="D53" s="10"/>
      <c r="E53" s="10"/>
      <c r="F53" s="10"/>
      <c r="G53" s="10"/>
      <c r="H53" s="10">
        <v>259.25</v>
      </c>
      <c r="I53" s="10"/>
      <c r="J53" s="10">
        <f>J51-J52</f>
        <v>119.88000000000001</v>
      </c>
    </row>
    <row r="54" spans="3:12">
      <c r="C54" s="10"/>
      <c r="D54" s="10"/>
      <c r="E54" s="10"/>
      <c r="F54" s="10"/>
      <c r="G54" s="10"/>
      <c r="H54" s="10">
        <v>13.08</v>
      </c>
      <c r="I54" s="10"/>
      <c r="J54" s="10"/>
    </row>
    <row r="55" spans="3:12">
      <c r="C55" s="10"/>
      <c r="D55" s="10"/>
      <c r="E55" s="10"/>
      <c r="F55" s="10"/>
      <c r="G55" s="10"/>
      <c r="H55" s="10">
        <f>H53-H54</f>
        <v>246.17</v>
      </c>
      <c r="I55" s="10"/>
      <c r="J55" s="10"/>
    </row>
    <row r="56" spans="3:12">
      <c r="C56" s="10"/>
      <c r="D56" s="10"/>
      <c r="E56" s="10"/>
      <c r="F56" s="10"/>
      <c r="G56" s="10"/>
      <c r="H56" s="10">
        <v>7.23</v>
      </c>
      <c r="I56" s="10"/>
      <c r="J56" s="10"/>
    </row>
    <row r="57" spans="3:12">
      <c r="C57" s="10"/>
      <c r="D57" s="10"/>
      <c r="E57" s="10"/>
      <c r="F57" s="10"/>
      <c r="G57" s="10"/>
      <c r="H57" s="10">
        <f>H55-H56</f>
        <v>238.94</v>
      </c>
      <c r="I57" s="10"/>
      <c r="J57" s="10"/>
    </row>
    <row r="58" spans="3:12">
      <c r="C58" s="10"/>
      <c r="D58" s="10"/>
      <c r="E58" s="10"/>
      <c r="F58" s="10"/>
      <c r="G58" s="10"/>
      <c r="H58" s="10"/>
      <c r="I58" s="10"/>
      <c r="J58" s="10"/>
    </row>
    <row r="59" spans="3:12">
      <c r="C59" s="10"/>
      <c r="D59" s="10"/>
      <c r="E59" s="10"/>
      <c r="F59" s="10"/>
      <c r="G59" s="10"/>
      <c r="H59" s="10"/>
      <c r="I59" s="10"/>
      <c r="J59" s="10"/>
    </row>
    <row r="60" spans="3:12">
      <c r="C60" s="10"/>
      <c r="D60" s="10"/>
      <c r="E60" s="10"/>
      <c r="F60" s="10"/>
      <c r="G60" s="10"/>
      <c r="H60" s="10"/>
      <c r="I60" s="10"/>
      <c r="J60" s="10"/>
    </row>
    <row r="61" spans="3:12">
      <c r="C61" s="10"/>
      <c r="D61" s="10"/>
      <c r="E61" s="10"/>
      <c r="F61" s="10"/>
      <c r="G61" s="10"/>
      <c r="H61" s="10"/>
      <c r="I61" s="10"/>
      <c r="J61" s="10"/>
    </row>
    <row r="62" spans="3:12">
      <c r="C62" s="10"/>
      <c r="D62" s="10"/>
      <c r="E62" s="10"/>
      <c r="F62" s="10"/>
      <c r="G62" s="10"/>
      <c r="H62" s="10"/>
      <c r="I62" s="10"/>
      <c r="J62" s="10"/>
    </row>
    <row r="63" spans="3:12">
      <c r="C63" s="10"/>
      <c r="D63" s="10"/>
      <c r="E63" s="10"/>
      <c r="F63" s="10"/>
      <c r="G63" s="10"/>
      <c r="H63" s="10"/>
      <c r="I63" s="10"/>
      <c r="J63" s="10"/>
    </row>
    <row r="64" spans="3:12">
      <c r="C64" s="10"/>
      <c r="D64" s="10"/>
      <c r="E64" s="10"/>
      <c r="F64" s="10"/>
      <c r="G64" s="10"/>
      <c r="H64" s="10"/>
      <c r="I64" s="10"/>
      <c r="J64" s="10"/>
    </row>
    <row r="65" spans="3:10">
      <c r="C65" s="10"/>
      <c r="D65" s="10"/>
      <c r="E65" s="10"/>
      <c r="F65" s="10"/>
      <c r="G65" s="10"/>
      <c r="H65" s="10"/>
      <c r="I65" s="10"/>
      <c r="J65" s="10"/>
    </row>
    <row r="66" spans="3:10">
      <c r="C66" s="10"/>
      <c r="D66" s="10"/>
      <c r="E66" s="10"/>
      <c r="F66" s="10"/>
      <c r="G66" s="10"/>
      <c r="H66" s="10"/>
      <c r="I66" s="10"/>
      <c r="J66" s="10"/>
    </row>
    <row r="67" spans="3:10">
      <c r="C67" s="10"/>
      <c r="D67" s="10"/>
      <c r="E67" s="10"/>
      <c r="F67" s="10"/>
      <c r="G67" s="10"/>
      <c r="H67" s="10"/>
      <c r="I67" s="10"/>
      <c r="J67" s="10"/>
    </row>
    <row r="68" spans="3:10">
      <c r="C68" s="10"/>
      <c r="D68" s="10"/>
      <c r="E68" s="10"/>
      <c r="F68" s="10"/>
      <c r="G68" s="10"/>
      <c r="H68" s="10"/>
      <c r="I68" s="10"/>
      <c r="J68" s="10"/>
    </row>
    <row r="69" spans="3:10">
      <c r="C69" s="10"/>
      <c r="D69" s="10"/>
      <c r="E69" s="10"/>
      <c r="F69" s="10"/>
      <c r="G69" s="10"/>
      <c r="H69" s="10"/>
      <c r="I69" s="10"/>
      <c r="J69" s="10"/>
    </row>
    <row r="70" spans="3:10">
      <c r="C70" s="10"/>
      <c r="D70" s="10"/>
      <c r="E70" s="10"/>
      <c r="F70" s="10"/>
      <c r="G70" s="10"/>
      <c r="H70" s="10"/>
      <c r="I70" s="10"/>
      <c r="J70" s="10"/>
    </row>
    <row r="71" spans="3:10">
      <c r="C71" s="10"/>
      <c r="D71" s="10"/>
      <c r="E71" s="10"/>
      <c r="F71" s="10"/>
      <c r="G71" s="10"/>
      <c r="H71" s="10"/>
      <c r="I71" s="10"/>
      <c r="J71" s="10"/>
    </row>
    <row r="72" spans="3:10">
      <c r="C72" s="10"/>
      <c r="D72" s="10"/>
      <c r="E72" s="10"/>
      <c r="F72" s="10"/>
      <c r="G72" s="10"/>
      <c r="H72" s="10"/>
      <c r="I72" s="10"/>
      <c r="J72" s="10"/>
    </row>
    <row r="73" spans="3:10">
      <c r="C73" s="10"/>
      <c r="D73" s="10"/>
      <c r="E73" s="10"/>
      <c r="F73" s="10"/>
      <c r="G73" s="10"/>
      <c r="H73" s="10"/>
      <c r="I73" s="10"/>
      <c r="J73" s="10"/>
    </row>
    <row r="74" spans="3:10">
      <c r="C74" s="10"/>
      <c r="D74" s="10"/>
      <c r="E74" s="10"/>
      <c r="F74" s="10"/>
      <c r="G74" s="10"/>
      <c r="H74" s="10"/>
      <c r="I74" s="10"/>
      <c r="J74" s="10"/>
    </row>
    <row r="75" spans="3:10">
      <c r="C75" s="10"/>
      <c r="D75" s="10"/>
      <c r="E75" s="10"/>
      <c r="F75" s="10"/>
      <c r="G75" s="10"/>
      <c r="H75" s="10"/>
      <c r="I75" s="10"/>
      <c r="J75" s="10"/>
    </row>
  </sheetData>
  <mergeCells count="15">
    <mergeCell ref="A1:J1"/>
    <mergeCell ref="I2:J2"/>
    <mergeCell ref="A3:A4"/>
    <mergeCell ref="B3:B4"/>
    <mergeCell ref="C3:D3"/>
    <mergeCell ref="E3:E4"/>
    <mergeCell ref="F3:G3"/>
    <mergeCell ref="H3:H4"/>
    <mergeCell ref="I3:I4"/>
    <mergeCell ref="J3:J4"/>
    <mergeCell ref="C5:D5"/>
    <mergeCell ref="F5:G5"/>
    <mergeCell ref="A6:J6"/>
    <mergeCell ref="A45:B45"/>
    <mergeCell ref="A46:J46"/>
  </mergeCells>
  <printOptions horizontalCentered="1" gridLines="1"/>
  <pageMargins left="0" right="0" top="0.34" bottom="0.45" header="0.17" footer="0.28999999999999998"/>
  <pageSetup paperSize="9" orientation="portrait" r:id="rId1"/>
  <headerFooter alignWithMargins="0">
    <oddFooter>&amp;L&amp;"Arial,Italic"&amp;8&amp;Z&amp;F&amp;R&amp;"Arial,Italic"&amp;8Pg._&amp;P/&amp;N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Non-Plan-Final</vt:lpstr>
      <vt:lpstr>SP &amp; CP-Final</vt:lpstr>
      <vt:lpstr>'Non-Plan-Final'!Print_Area</vt:lpstr>
      <vt:lpstr>'SP &amp; CP-Final'!Print_Area</vt:lpstr>
      <vt:lpstr>'Non-Plan-Final'!Print_Titles</vt:lpstr>
    </vt:vector>
  </TitlesOfParts>
  <Company>MCL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</dc:creator>
  <cp:lastModifiedBy>MCL</cp:lastModifiedBy>
  <dcterms:created xsi:type="dcterms:W3CDTF">2014-09-27T11:33:23Z</dcterms:created>
  <dcterms:modified xsi:type="dcterms:W3CDTF">2014-09-27T11:52:31Z</dcterms:modified>
</cp:coreProperties>
</file>